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F5E89345-44B5-422F-AE74-6233B02C4A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tel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1" l="1"/>
  <c r="S92" i="1" l="1"/>
  <c r="F92" i="1"/>
  <c r="Y83" i="1"/>
  <c r="Y76" i="1"/>
  <c r="Y69" i="1"/>
  <c r="Y62" i="1"/>
  <c r="D89" i="1"/>
  <c r="D90" i="1" s="1"/>
  <c r="H89" i="1"/>
  <c r="H90" i="1" s="1"/>
  <c r="H92" i="1" s="1"/>
  <c r="J89" i="1"/>
  <c r="J90" i="1"/>
  <c r="J92" i="1" s="1"/>
  <c r="L90" i="1"/>
  <c r="L92" i="1" s="1"/>
  <c r="N90" i="1"/>
  <c r="N92" i="1" s="1"/>
  <c r="D82" i="1"/>
  <c r="D83" i="1" s="1"/>
  <c r="F83" i="1"/>
  <c r="F85" i="1" s="1"/>
  <c r="H82" i="1"/>
  <c r="H83" i="1" s="1"/>
  <c r="H85" i="1" s="1"/>
  <c r="J82" i="1"/>
  <c r="J83" i="1" s="1"/>
  <c r="J85" i="1" s="1"/>
  <c r="L83" i="1"/>
  <c r="L85" i="1" s="1"/>
  <c r="N83" i="1"/>
  <c r="N85" i="1" s="1"/>
  <c r="D75" i="1"/>
  <c r="D76" i="1" s="1"/>
  <c r="F76" i="1"/>
  <c r="F78" i="1" s="1"/>
  <c r="H75" i="1"/>
  <c r="H76" i="1" s="1"/>
  <c r="H78" i="1" s="1"/>
  <c r="J75" i="1"/>
  <c r="J76" i="1" s="1"/>
  <c r="J78" i="1" s="1"/>
  <c r="L76" i="1"/>
  <c r="L78" i="1"/>
  <c r="N76" i="1"/>
  <c r="N78" i="1" s="1"/>
  <c r="D68" i="1"/>
  <c r="D69" i="1" s="1"/>
  <c r="D71" i="1" s="1"/>
  <c r="F69" i="1"/>
  <c r="F71" i="1" s="1"/>
  <c r="H68" i="1"/>
  <c r="H69" i="1" s="1"/>
  <c r="H71" i="1" s="1"/>
  <c r="J68" i="1"/>
  <c r="J69" i="1" s="1"/>
  <c r="J71" i="1" s="1"/>
  <c r="L69" i="1"/>
  <c r="L71" i="1" s="1"/>
  <c r="N69" i="1"/>
  <c r="N71" i="1" s="1"/>
  <c r="D61" i="1"/>
  <c r="D62" i="1" s="1"/>
  <c r="F62" i="1"/>
  <c r="F64" i="1"/>
  <c r="H61" i="1"/>
  <c r="H62" i="1"/>
  <c r="H64" i="1" s="1"/>
  <c r="J62" i="1"/>
  <c r="J64" i="1" s="1"/>
  <c r="L62" i="1"/>
  <c r="L64" i="1" s="1"/>
  <c r="N62" i="1"/>
  <c r="N64" i="1" s="1"/>
  <c r="D54" i="1"/>
  <c r="D55" i="1" s="1"/>
  <c r="D57" i="1" s="1"/>
  <c r="F54" i="1"/>
  <c r="F55" i="1"/>
  <c r="F57" i="1" s="1"/>
  <c r="H57" i="1"/>
  <c r="D50" i="1"/>
  <c r="F50" i="1"/>
  <c r="H50" i="1"/>
  <c r="D40" i="1"/>
  <c r="D41" i="1"/>
  <c r="D43" i="1" s="1"/>
  <c r="F43" i="1"/>
  <c r="H41" i="1"/>
  <c r="H43" i="1" s="1"/>
  <c r="D33" i="1"/>
  <c r="D34" i="1" s="1"/>
  <c r="F34" i="1"/>
  <c r="F36" i="1" s="1"/>
  <c r="H34" i="1"/>
  <c r="H36" i="1"/>
  <c r="D26" i="1"/>
  <c r="D27" i="1"/>
  <c r="D29" i="1" s="1"/>
  <c r="F27" i="1"/>
  <c r="F29" i="1" s="1"/>
  <c r="H27" i="1"/>
  <c r="H29" i="1" s="1"/>
  <c r="D19" i="1"/>
  <c r="D20" i="1" s="1"/>
  <c r="F20" i="1"/>
  <c r="F22" i="1" s="1"/>
  <c r="H20" i="1"/>
  <c r="H22" i="1" s="1"/>
  <c r="D12" i="1"/>
  <c r="D13" i="1"/>
  <c r="D15" i="1" s="1"/>
  <c r="G13" i="1"/>
  <c r="G15" i="1" s="1"/>
  <c r="S64" i="1"/>
  <c r="U64" i="1"/>
  <c r="W64" i="1"/>
  <c r="S71" i="1"/>
  <c r="U71" i="1"/>
  <c r="W71" i="1"/>
  <c r="S78" i="1"/>
  <c r="U78" i="1"/>
  <c r="W78" i="1"/>
  <c r="S85" i="1"/>
  <c r="U85" i="1"/>
  <c r="W85" i="1"/>
  <c r="P48" i="1"/>
  <c r="D47" i="1"/>
  <c r="Y90" i="1"/>
  <c r="G19" i="2"/>
  <c r="H21" i="2" s="1"/>
  <c r="H19" i="2"/>
  <c r="E19" i="2"/>
  <c r="F21" i="2" s="1"/>
  <c r="F19" i="2"/>
  <c r="U92" i="1"/>
  <c r="P27" i="1" l="1"/>
  <c r="P34" i="1"/>
  <c r="D36" i="1"/>
  <c r="Q36" i="1" s="1"/>
  <c r="P20" i="1"/>
  <c r="D22" i="1"/>
  <c r="P13" i="1"/>
  <c r="Q50" i="1"/>
  <c r="Q29" i="1"/>
  <c r="Q71" i="1"/>
  <c r="D78" i="1"/>
  <c r="Q78" i="1" s="1"/>
  <c r="P76" i="1"/>
  <c r="Q43" i="1"/>
  <c r="D85" i="1"/>
  <c r="Q85" i="1" s="1"/>
  <c r="P83" i="1"/>
  <c r="Q22" i="1"/>
  <c r="Q57" i="1"/>
  <c r="P62" i="1"/>
  <c r="D64" i="1"/>
  <c r="Q64" i="1" s="1"/>
  <c r="D92" i="1"/>
  <c r="Q92" i="1" s="1"/>
  <c r="P90" i="1"/>
  <c r="P69" i="1"/>
  <c r="P55" i="1"/>
  <c r="P41" i="1"/>
</calcChain>
</file>

<file path=xl/sharedStrings.xml><?xml version="1.0" encoding="utf-8"?>
<sst xmlns="http://schemas.openxmlformats.org/spreadsheetml/2006/main" count="193" uniqueCount="42">
  <si>
    <t>P+12</t>
  </si>
  <si>
    <t>P+10</t>
  </si>
  <si>
    <t>P+11</t>
  </si>
  <si>
    <t>P+7</t>
  </si>
  <si>
    <t>P+8</t>
  </si>
  <si>
    <t>P+9</t>
  </si>
  <si>
    <t>P+6</t>
  </si>
  <si>
    <t>P+5</t>
  </si>
  <si>
    <t>P+4</t>
  </si>
  <si>
    <t>P+3</t>
  </si>
  <si>
    <t>P+2</t>
  </si>
  <si>
    <t>P+1</t>
  </si>
  <si>
    <t>P</t>
  </si>
  <si>
    <t>#</t>
  </si>
  <si>
    <t>Apartment</t>
  </si>
  <si>
    <t>Living space (m2)</t>
  </si>
  <si>
    <t>Terrace (m2)</t>
  </si>
  <si>
    <t>Total area (m2)</t>
  </si>
  <si>
    <t>Price (m2)</t>
  </si>
  <si>
    <t>Total price</t>
  </si>
  <si>
    <t>Level</t>
  </si>
  <si>
    <t>Floor</t>
  </si>
  <si>
    <t>Type</t>
  </si>
  <si>
    <t>Roof terrace</t>
  </si>
  <si>
    <t>Two bedroom</t>
  </si>
  <si>
    <t>Three bedroom</t>
  </si>
  <si>
    <t>Roofterrace</t>
  </si>
  <si>
    <t>BRUTO</t>
  </si>
  <si>
    <t>NETO</t>
  </si>
  <si>
    <t>K</t>
  </si>
  <si>
    <t>A</t>
  </si>
  <si>
    <t>B</t>
  </si>
  <si>
    <t>P+6/K</t>
  </si>
  <si>
    <t>Studio</t>
  </si>
  <si>
    <t>One bedroom</t>
  </si>
  <si>
    <t>Section I</t>
  </si>
  <si>
    <t>Section II</t>
  </si>
  <si>
    <t>Section III</t>
  </si>
  <si>
    <t>41,47</t>
  </si>
  <si>
    <t>studio apartman</t>
  </si>
  <si>
    <t>SOLD</t>
  </si>
  <si>
    <t>RESERVATION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</si>
</sst>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86">
    <xf numFmtId="0" fontId="0" fillId="0" borderId="0" xfId="0"/>
    <xf numFmtId="0" fontId="0" fillId="0" borderId="0" xfId="0" applyAlignment="1"/>
    <xf numFmtId="0" fontId="0" fillId="0" borderId="1" xfId="0" applyBorder="1"/>
    <xf numFmtId="2" fontId="0" fillId="0" borderId="1" xfId="0" applyNumberFormat="1" applyBorder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6" fillId="0" borderId="27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" fontId="6" fillId="0" borderId="19" xfId="0" applyNumberFormat="1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8" borderId="37" xfId="0" applyFont="1" applyFill="1" applyBorder="1" applyAlignment="1">
      <alignment horizontal="center"/>
    </xf>
    <xf numFmtId="0" fontId="7" fillId="8" borderId="36" xfId="0" applyFont="1" applyFill="1" applyBorder="1" applyAlignment="1">
      <alignment horizontal="center"/>
    </xf>
    <xf numFmtId="0" fontId="7" fillId="8" borderId="38" xfId="0" applyFont="1" applyFill="1" applyBorder="1" applyAlignment="1">
      <alignment horizontal="center"/>
    </xf>
    <xf numFmtId="0" fontId="7" fillId="8" borderId="34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9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4" fontId="7" fillId="6" borderId="33" xfId="2" applyNumberFormat="1" applyFont="1" applyFill="1" applyBorder="1" applyAlignment="1">
      <alignment horizontal="center"/>
    </xf>
    <xf numFmtId="4" fontId="7" fillId="6" borderId="34" xfId="2" applyNumberFormat="1" applyFont="1" applyFill="1" applyBorder="1" applyAlignment="1">
      <alignment horizontal="center"/>
    </xf>
    <xf numFmtId="4" fontId="7" fillId="6" borderId="30" xfId="2" applyNumberFormat="1" applyFont="1" applyFill="1" applyBorder="1" applyAlignment="1">
      <alignment horizontal="center"/>
    </xf>
    <xf numFmtId="4" fontId="7" fillId="6" borderId="31" xfId="2" applyNumberFormat="1" applyFont="1" applyFill="1" applyBorder="1" applyAlignment="1">
      <alignment horizontal="center"/>
    </xf>
    <xf numFmtId="4" fontId="7" fillId="6" borderId="30" xfId="1" applyNumberFormat="1" applyFont="1" applyFill="1" applyBorder="1" applyAlignment="1">
      <alignment horizontal="center"/>
    </xf>
    <xf numFmtId="4" fontId="7" fillId="6" borderId="31" xfId="1" applyNumberFormat="1" applyFont="1" applyFill="1" applyBorder="1" applyAlignment="1">
      <alignment horizontal="center"/>
    </xf>
    <xf numFmtId="4" fontId="7" fillId="6" borderId="30" xfId="3" applyNumberFormat="1" applyFont="1" applyFill="1" applyBorder="1" applyAlignment="1">
      <alignment horizontal="center"/>
    </xf>
    <xf numFmtId="4" fontId="7" fillId="6" borderId="31" xfId="3" applyNumberFormat="1" applyFont="1" applyFill="1" applyBorder="1" applyAlignment="1">
      <alignment horizontal="center"/>
    </xf>
    <xf numFmtId="4" fontId="7" fillId="7" borderId="30" xfId="2" applyNumberFormat="1" applyFont="1" applyFill="1" applyBorder="1" applyAlignment="1">
      <alignment horizontal="center"/>
    </xf>
    <xf numFmtId="4" fontId="7" fillId="7" borderId="31" xfId="2" applyNumberFormat="1" applyFont="1" applyFill="1" applyBorder="1" applyAlignment="1">
      <alignment horizontal="center"/>
    </xf>
    <xf numFmtId="4" fontId="7" fillId="8" borderId="30" xfId="2" applyNumberFormat="1" applyFont="1" applyFill="1" applyBorder="1" applyAlignment="1">
      <alignment horizontal="center"/>
    </xf>
    <xf numFmtId="4" fontId="7" fillId="8" borderId="31" xfId="2" applyNumberFormat="1" applyFont="1" applyFill="1" applyBorder="1" applyAlignment="1">
      <alignment horizontal="center"/>
    </xf>
    <xf numFmtId="4" fontId="7" fillId="7" borderId="33" xfId="1" applyNumberFormat="1" applyFont="1" applyFill="1" applyBorder="1" applyAlignment="1">
      <alignment horizontal="center"/>
    </xf>
    <xf numFmtId="4" fontId="7" fillId="7" borderId="34" xfId="1" applyNumberFormat="1" applyFont="1" applyFill="1" applyBorder="1" applyAlignment="1">
      <alignment horizontal="center"/>
    </xf>
    <xf numFmtId="4" fontId="7" fillId="8" borderId="33" xfId="2" applyNumberFormat="1" applyFont="1" applyFill="1" applyBorder="1" applyAlignment="1">
      <alignment horizontal="center"/>
    </xf>
    <xf numFmtId="4" fontId="7" fillId="8" borderId="34" xfId="2" applyNumberFormat="1" applyFont="1" applyFill="1" applyBorder="1" applyAlignment="1">
      <alignment horizontal="center"/>
    </xf>
    <xf numFmtId="0" fontId="7" fillId="7" borderId="35" xfId="1" applyNumberFormat="1" applyFont="1" applyFill="1" applyBorder="1" applyAlignment="1">
      <alignment horizontal="center"/>
    </xf>
    <xf numFmtId="0" fontId="7" fillId="7" borderId="36" xfId="1" applyNumberFormat="1" applyFont="1" applyFill="1" applyBorder="1" applyAlignment="1">
      <alignment horizontal="center"/>
    </xf>
    <xf numFmtId="0" fontId="7" fillId="8" borderId="35" xfId="2" applyNumberFormat="1" applyFont="1" applyFill="1" applyBorder="1" applyAlignment="1">
      <alignment horizontal="center"/>
    </xf>
    <xf numFmtId="0" fontId="7" fillId="8" borderId="36" xfId="2" applyNumberFormat="1" applyFont="1" applyFill="1" applyBorder="1" applyAlignment="1">
      <alignment horizontal="center"/>
    </xf>
    <xf numFmtId="4" fontId="7" fillId="6" borderId="33" xfId="1" applyNumberFormat="1" applyFont="1" applyFill="1" applyBorder="1" applyAlignment="1">
      <alignment horizontal="center"/>
    </xf>
    <xf numFmtId="4" fontId="7" fillId="6" borderId="34" xfId="1" applyNumberFormat="1" applyFont="1" applyFill="1" applyBorder="1" applyAlignment="1">
      <alignment horizontal="center"/>
    </xf>
    <xf numFmtId="4" fontId="7" fillId="6" borderId="33" xfId="3" applyNumberFormat="1" applyFont="1" applyFill="1" applyBorder="1" applyAlignment="1">
      <alignment horizontal="center"/>
    </xf>
    <xf numFmtId="4" fontId="7" fillId="6" borderId="34" xfId="3" applyNumberFormat="1" applyFont="1" applyFill="1" applyBorder="1" applyAlignment="1">
      <alignment horizontal="center"/>
    </xf>
    <xf numFmtId="1" fontId="7" fillId="6" borderId="35" xfId="2" applyNumberFormat="1" applyFont="1" applyFill="1" applyBorder="1" applyAlignment="1">
      <alignment horizontal="center"/>
    </xf>
    <xf numFmtId="1" fontId="7" fillId="6" borderId="36" xfId="2" applyNumberFormat="1" applyFont="1" applyFill="1" applyBorder="1" applyAlignment="1">
      <alignment horizontal="center"/>
    </xf>
    <xf numFmtId="1" fontId="7" fillId="6" borderId="35" xfId="1" applyNumberFormat="1" applyFont="1" applyFill="1" applyBorder="1" applyAlignment="1">
      <alignment horizontal="center"/>
    </xf>
    <xf numFmtId="1" fontId="7" fillId="6" borderId="36" xfId="1" applyNumberFormat="1" applyFont="1" applyFill="1" applyBorder="1" applyAlignment="1">
      <alignment horizontal="center"/>
    </xf>
    <xf numFmtId="1" fontId="7" fillId="6" borderId="35" xfId="3" applyNumberFormat="1" applyFont="1" applyFill="1" applyBorder="1" applyAlignment="1">
      <alignment horizontal="center"/>
    </xf>
    <xf numFmtId="1" fontId="7" fillId="6" borderId="36" xfId="3" applyNumberFormat="1" applyFont="1" applyFill="1" applyBorder="1" applyAlignment="1">
      <alignment horizontal="center"/>
    </xf>
    <xf numFmtId="1" fontId="7" fillId="6" borderId="33" xfId="2" applyNumberFormat="1" applyFont="1" applyFill="1" applyBorder="1" applyAlignment="1">
      <alignment horizontal="center"/>
    </xf>
    <xf numFmtId="1" fontId="7" fillId="6" borderId="34" xfId="2" applyNumberFormat="1" applyFont="1" applyFill="1" applyBorder="1" applyAlignment="1">
      <alignment horizontal="center"/>
    </xf>
    <xf numFmtId="1" fontId="7" fillId="6" borderId="33" xfId="1" applyNumberFormat="1" applyFont="1" applyFill="1" applyBorder="1" applyAlignment="1">
      <alignment horizontal="center"/>
    </xf>
    <xf numFmtId="1" fontId="7" fillId="6" borderId="34" xfId="1" applyNumberFormat="1" applyFont="1" applyFill="1" applyBorder="1" applyAlignment="1">
      <alignment horizontal="center"/>
    </xf>
    <xf numFmtId="1" fontId="7" fillId="6" borderId="33" xfId="3" applyNumberFormat="1" applyFont="1" applyFill="1" applyBorder="1" applyAlignment="1">
      <alignment horizontal="center"/>
    </xf>
    <xf numFmtId="1" fontId="7" fillId="6" borderId="34" xfId="3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4" fontId="7" fillId="6" borderId="17" xfId="3" applyNumberFormat="1" applyFont="1" applyFill="1" applyBorder="1" applyAlignment="1">
      <alignment horizontal="center"/>
    </xf>
    <xf numFmtId="4" fontId="7" fillId="6" borderId="11" xfId="3" applyNumberFormat="1" applyFont="1" applyFill="1" applyBorder="1" applyAlignment="1">
      <alignment horizontal="center"/>
    </xf>
    <xf numFmtId="4" fontId="7" fillId="6" borderId="17" xfId="2" applyNumberFormat="1" applyFont="1" applyFill="1" applyBorder="1" applyAlignment="1">
      <alignment horizontal="center"/>
    </xf>
    <xf numFmtId="4" fontId="7" fillId="6" borderId="11" xfId="2" applyNumberFormat="1" applyFont="1" applyFill="1" applyBorder="1" applyAlignment="1">
      <alignment horizontal="center"/>
    </xf>
    <xf numFmtId="4" fontId="7" fillId="6" borderId="4" xfId="3" applyNumberFormat="1" applyFont="1" applyFill="1" applyBorder="1" applyAlignment="1">
      <alignment horizontal="center"/>
    </xf>
    <xf numFmtId="4" fontId="7" fillId="6" borderId="8" xfId="3" applyNumberFormat="1" applyFont="1" applyFill="1" applyBorder="1" applyAlignment="1">
      <alignment horizontal="center"/>
    </xf>
    <xf numFmtId="4" fontId="7" fillId="6" borderId="4" xfId="2" applyNumberFormat="1" applyFont="1" applyFill="1" applyBorder="1" applyAlignment="1">
      <alignment horizontal="center"/>
    </xf>
    <xf numFmtId="4" fontId="7" fillId="6" borderId="3" xfId="2" applyNumberFormat="1" applyFont="1" applyFill="1" applyBorder="1" applyAlignment="1">
      <alignment horizontal="center"/>
    </xf>
    <xf numFmtId="4" fontId="7" fillId="6" borderId="7" xfId="2" applyNumberFormat="1" applyFont="1" applyFill="1" applyBorder="1" applyAlignment="1">
      <alignment horizontal="center"/>
    </xf>
    <xf numFmtId="4" fontId="7" fillId="6" borderId="8" xfId="2" applyNumberFormat="1" applyFont="1" applyFill="1" applyBorder="1" applyAlignment="1">
      <alignment horizontal="center"/>
    </xf>
    <xf numFmtId="3" fontId="7" fillId="6" borderId="12" xfId="3" applyNumberFormat="1" applyFont="1" applyFill="1" applyBorder="1" applyAlignment="1">
      <alignment horizontal="center"/>
    </xf>
    <xf numFmtId="3" fontId="7" fillId="6" borderId="20" xfId="3" applyNumberFormat="1" applyFont="1" applyFill="1" applyBorder="1" applyAlignment="1">
      <alignment horizontal="center"/>
    </xf>
    <xf numFmtId="3" fontId="7" fillId="6" borderId="12" xfId="2" applyNumberFormat="1" applyFont="1" applyFill="1" applyBorder="1" applyAlignment="1">
      <alignment horizontal="center"/>
    </xf>
    <xf numFmtId="3" fontId="7" fillId="6" borderId="19" xfId="2" applyNumberFormat="1" applyFont="1" applyFill="1" applyBorder="1" applyAlignment="1">
      <alignment horizontal="center"/>
    </xf>
    <xf numFmtId="3" fontId="7" fillId="6" borderId="18" xfId="2" applyNumberFormat="1" applyFont="1" applyFill="1" applyBorder="1" applyAlignment="1">
      <alignment horizontal="center"/>
    </xf>
    <xf numFmtId="3" fontId="7" fillId="6" borderId="20" xfId="2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7" fillId="6" borderId="23" xfId="3" applyNumberFormat="1" applyFont="1" applyFill="1" applyBorder="1" applyAlignment="1">
      <alignment horizontal="center"/>
    </xf>
    <xf numFmtId="4" fontId="7" fillId="6" borderId="22" xfId="3" applyNumberFormat="1" applyFont="1" applyFill="1" applyBorder="1" applyAlignment="1">
      <alignment horizontal="center"/>
    </xf>
    <xf numFmtId="4" fontId="7" fillId="9" borderId="23" xfId="2" applyNumberFormat="1" applyFont="1" applyFill="1" applyBorder="1" applyAlignment="1">
      <alignment horizontal="center"/>
    </xf>
    <xf numFmtId="4" fontId="7" fillId="9" borderId="22" xfId="2" applyNumberFormat="1" applyFont="1" applyFill="1" applyBorder="1" applyAlignment="1">
      <alignment horizontal="center"/>
    </xf>
    <xf numFmtId="4" fontId="7" fillId="6" borderId="23" xfId="2" applyNumberFormat="1" applyFont="1" applyFill="1" applyBorder="1" applyAlignment="1">
      <alignment horizontal="center"/>
    </xf>
    <xf numFmtId="4" fontId="7" fillId="6" borderId="22" xfId="2" applyNumberFormat="1" applyFont="1" applyFill="1" applyBorder="1" applyAlignment="1">
      <alignment horizontal="center"/>
    </xf>
    <xf numFmtId="3" fontId="7" fillId="6" borderId="16" xfId="3" applyNumberFormat="1" applyFont="1" applyFill="1" applyBorder="1" applyAlignment="1">
      <alignment horizontal="center"/>
    </xf>
    <xf numFmtId="3" fontId="7" fillId="6" borderId="6" xfId="3" applyNumberFormat="1" applyFont="1" applyFill="1" applyBorder="1" applyAlignment="1">
      <alignment horizontal="center"/>
    </xf>
    <xf numFmtId="3" fontId="7" fillId="6" borderId="16" xfId="2" applyNumberFormat="1" applyFont="1" applyFill="1" applyBorder="1" applyAlignment="1">
      <alignment horizontal="center"/>
    </xf>
    <xf numFmtId="3" fontId="7" fillId="6" borderId="14" xfId="2" applyNumberFormat="1" applyFont="1" applyFill="1" applyBorder="1" applyAlignment="1">
      <alignment horizontal="center"/>
    </xf>
    <xf numFmtId="3" fontId="7" fillId="6" borderId="5" xfId="2" applyNumberFormat="1" applyFont="1" applyFill="1" applyBorder="1" applyAlignment="1">
      <alignment horizontal="center"/>
    </xf>
    <xf numFmtId="3" fontId="7" fillId="6" borderId="6" xfId="2" applyNumberFormat="1" applyFont="1" applyFill="1" applyBorder="1" applyAlignment="1">
      <alignment horizontal="center"/>
    </xf>
    <xf numFmtId="4" fontId="7" fillId="9" borderId="4" xfId="2" applyNumberFormat="1" applyFont="1" applyFill="1" applyBorder="1" applyAlignment="1">
      <alignment horizontal="center"/>
    </xf>
    <xf numFmtId="4" fontId="7" fillId="9" borderId="3" xfId="2" applyNumberFormat="1" applyFont="1" applyFill="1" applyBorder="1" applyAlignment="1">
      <alignment horizontal="center"/>
    </xf>
    <xf numFmtId="4" fontId="7" fillId="9" borderId="33" xfId="2" applyNumberFormat="1" applyFont="1" applyFill="1" applyBorder="1" applyAlignment="1">
      <alignment horizontal="center"/>
    </xf>
    <xf numFmtId="4" fontId="7" fillId="9" borderId="34" xfId="2" applyNumberFormat="1" applyFont="1" applyFill="1" applyBorder="1" applyAlignment="1">
      <alignment horizontal="center"/>
    </xf>
    <xf numFmtId="3" fontId="7" fillId="9" borderId="12" xfId="2" applyNumberFormat="1" applyFont="1" applyFill="1" applyBorder="1" applyAlignment="1">
      <alignment horizontal="center"/>
    </xf>
    <xf numFmtId="3" fontId="7" fillId="9" borderId="19" xfId="2" applyNumberFormat="1" applyFont="1" applyFill="1" applyBorder="1" applyAlignment="1">
      <alignment horizontal="center"/>
    </xf>
    <xf numFmtId="4" fontId="7" fillId="9" borderId="17" xfId="2" applyNumberFormat="1" applyFont="1" applyFill="1" applyBorder="1" applyAlignment="1">
      <alignment horizontal="center"/>
    </xf>
    <xf numFmtId="4" fontId="7" fillId="9" borderId="11" xfId="2" applyNumberFormat="1" applyFont="1" applyFill="1" applyBorder="1" applyAlignment="1">
      <alignment horizontal="center"/>
    </xf>
    <xf numFmtId="3" fontId="7" fillId="9" borderId="16" xfId="2" applyNumberFormat="1" applyFont="1" applyFill="1" applyBorder="1" applyAlignment="1">
      <alignment horizontal="center"/>
    </xf>
    <xf numFmtId="3" fontId="7" fillId="9" borderId="14" xfId="2" applyNumberFormat="1" applyFont="1" applyFill="1" applyBorder="1" applyAlignment="1">
      <alignment horizontal="center"/>
    </xf>
    <xf numFmtId="4" fontId="7" fillId="6" borderId="9" xfId="1" applyNumberFormat="1" applyFont="1" applyFill="1" applyBorder="1" applyAlignment="1">
      <alignment horizontal="center"/>
    </xf>
    <xf numFmtId="4" fontId="7" fillId="6" borderId="15" xfId="1" applyNumberFormat="1" applyFont="1" applyFill="1" applyBorder="1" applyAlignment="1">
      <alignment horizontal="center"/>
    </xf>
    <xf numFmtId="4" fontId="7" fillId="6" borderId="9" xfId="2" applyNumberFormat="1" applyFont="1" applyFill="1" applyBorder="1" applyAlignment="1">
      <alignment horizontal="center"/>
    </xf>
    <xf numFmtId="4" fontId="7" fillId="6" borderId="15" xfId="2" applyNumberFormat="1" applyFont="1" applyFill="1" applyBorder="1" applyAlignment="1">
      <alignment horizontal="center"/>
    </xf>
    <xf numFmtId="4" fontId="7" fillId="6" borderId="9" xfId="3" applyNumberFormat="1" applyFont="1" applyFill="1" applyBorder="1" applyAlignment="1">
      <alignment horizontal="center"/>
    </xf>
    <xf numFmtId="4" fontId="7" fillId="6" borderId="7" xfId="1" applyNumberFormat="1" applyFont="1" applyFill="1" applyBorder="1" applyAlignment="1">
      <alignment horizontal="center"/>
    </xf>
    <xf numFmtId="4" fontId="7" fillId="6" borderId="3" xfId="1" applyNumberFormat="1" applyFont="1" applyFill="1" applyBorder="1" applyAlignment="1">
      <alignment horizontal="center"/>
    </xf>
    <xf numFmtId="1" fontId="7" fillId="6" borderId="18" xfId="1" applyNumberFormat="1" applyFont="1" applyFill="1" applyBorder="1" applyAlignment="1">
      <alignment horizontal="center"/>
    </xf>
    <xf numFmtId="1" fontId="7" fillId="6" borderId="19" xfId="1" applyNumberFormat="1" applyFont="1" applyFill="1" applyBorder="1" applyAlignment="1">
      <alignment horizontal="center"/>
    </xf>
    <xf numFmtId="1" fontId="7" fillId="6" borderId="18" xfId="2" applyNumberFormat="1" applyFont="1" applyFill="1" applyBorder="1" applyAlignment="1">
      <alignment horizontal="center"/>
    </xf>
    <xf numFmtId="1" fontId="7" fillId="6" borderId="20" xfId="2" applyNumberFormat="1" applyFont="1" applyFill="1" applyBorder="1" applyAlignment="1">
      <alignment horizontal="center"/>
    </xf>
    <xf numFmtId="1" fontId="7" fillId="6" borderId="12" xfId="3" applyNumberFormat="1" applyFont="1" applyFill="1" applyBorder="1" applyAlignment="1">
      <alignment horizontal="center"/>
    </xf>
    <xf numFmtId="1" fontId="7" fillId="6" borderId="20" xfId="3" applyNumberFormat="1" applyFont="1" applyFill="1" applyBorder="1" applyAlignment="1">
      <alignment horizontal="center"/>
    </xf>
    <xf numFmtId="4" fontId="7" fillId="6" borderId="21" xfId="1" applyNumberFormat="1" applyFont="1" applyFill="1" applyBorder="1" applyAlignment="1">
      <alignment horizontal="center"/>
    </xf>
    <xf numFmtId="4" fontId="7" fillId="6" borderId="13" xfId="1" applyNumberFormat="1" applyFont="1" applyFill="1" applyBorder="1" applyAlignment="1">
      <alignment horizontal="center"/>
    </xf>
    <xf numFmtId="4" fontId="7" fillId="9" borderId="21" xfId="2" applyNumberFormat="1" applyFont="1" applyFill="1" applyBorder="1" applyAlignment="1">
      <alignment horizontal="center"/>
    </xf>
    <xf numFmtId="4" fontId="7" fillId="9" borderId="13" xfId="2" applyNumberFormat="1" applyFont="1" applyFill="1" applyBorder="1" applyAlignment="1">
      <alignment horizontal="center"/>
    </xf>
    <xf numFmtId="4" fontId="7" fillId="6" borderId="21" xfId="3" applyNumberFormat="1" applyFont="1" applyFill="1" applyBorder="1" applyAlignment="1">
      <alignment horizontal="center"/>
    </xf>
    <xf numFmtId="1" fontId="7" fillId="6" borderId="5" xfId="1" applyNumberFormat="1" applyFont="1" applyFill="1" applyBorder="1" applyAlignment="1">
      <alignment horizontal="center"/>
    </xf>
    <xf numFmtId="1" fontId="7" fillId="6" borderId="14" xfId="1" applyNumberFormat="1" applyFont="1" applyFill="1" applyBorder="1" applyAlignment="1">
      <alignment horizontal="center"/>
    </xf>
    <xf numFmtId="1" fontId="7" fillId="6" borderId="5" xfId="2" applyNumberFormat="1" applyFont="1" applyFill="1" applyBorder="1" applyAlignment="1">
      <alignment horizontal="center"/>
    </xf>
    <xf numFmtId="1" fontId="7" fillId="6" borderId="6" xfId="2" applyNumberFormat="1" applyFont="1" applyFill="1" applyBorder="1" applyAlignment="1">
      <alignment horizontal="center"/>
    </xf>
    <xf numFmtId="1" fontId="7" fillId="6" borderId="16" xfId="3" applyNumberFormat="1" applyFont="1" applyFill="1" applyBorder="1" applyAlignment="1">
      <alignment horizontal="center"/>
    </xf>
    <xf numFmtId="1" fontId="7" fillId="6" borderId="6" xfId="3" applyNumberFormat="1" applyFont="1" applyFill="1" applyBorder="1" applyAlignment="1">
      <alignment horizontal="center"/>
    </xf>
    <xf numFmtId="4" fontId="7" fillId="9" borderId="7" xfId="2" applyNumberFormat="1" applyFont="1" applyFill="1" applyBorder="1" applyAlignment="1">
      <alignment horizontal="center"/>
    </xf>
    <xf numFmtId="4" fontId="7" fillId="9" borderId="8" xfId="2" applyNumberFormat="1" applyFont="1" applyFill="1" applyBorder="1" applyAlignment="1">
      <alignment horizontal="center"/>
    </xf>
    <xf numFmtId="1" fontId="7" fillId="9" borderId="18" xfId="2" applyNumberFormat="1" applyFont="1" applyFill="1" applyBorder="1" applyAlignment="1">
      <alignment horizontal="center"/>
    </xf>
    <xf numFmtId="1" fontId="7" fillId="9" borderId="20" xfId="2" applyNumberFormat="1" applyFont="1" applyFill="1" applyBorder="1" applyAlignment="1">
      <alignment horizontal="center"/>
    </xf>
    <xf numFmtId="4" fontId="7" fillId="9" borderId="9" xfId="2" applyNumberFormat="1" applyFont="1" applyFill="1" applyBorder="1" applyAlignment="1">
      <alignment horizontal="center"/>
    </xf>
    <xf numFmtId="4" fontId="7" fillId="9" borderId="15" xfId="2" applyNumberFormat="1" applyFont="1" applyFill="1" applyBorder="1" applyAlignment="1">
      <alignment horizontal="center"/>
    </xf>
    <xf numFmtId="1" fontId="7" fillId="9" borderId="5" xfId="2" applyNumberFormat="1" applyFont="1" applyFill="1" applyBorder="1" applyAlignment="1">
      <alignment horizontal="center"/>
    </xf>
    <xf numFmtId="1" fontId="7" fillId="9" borderId="6" xfId="2" applyNumberFormat="1" applyFont="1" applyFill="1" applyBorder="1" applyAlignment="1">
      <alignment horizontal="center"/>
    </xf>
    <xf numFmtId="4" fontId="7" fillId="6" borderId="8" xfId="1" applyNumberFormat="1" applyFont="1" applyFill="1" applyBorder="1" applyAlignment="1">
      <alignment horizontal="center"/>
    </xf>
    <xf numFmtId="4" fontId="7" fillId="6" borderId="22" xfId="1" applyNumberFormat="1" applyFont="1" applyFill="1" applyBorder="1" applyAlignment="1">
      <alignment horizontal="center"/>
    </xf>
    <xf numFmtId="1" fontId="7" fillId="6" borderId="6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" fontId="7" fillId="9" borderId="18" xfId="0" applyNumberFormat="1" applyFont="1" applyFill="1" applyBorder="1" applyAlignment="1">
      <alignment horizontal="center"/>
    </xf>
    <xf numFmtId="1" fontId="7" fillId="9" borderId="29" xfId="0" applyNumberFormat="1" applyFont="1" applyFill="1" applyBorder="1" applyAlignment="1">
      <alignment horizontal="center"/>
    </xf>
    <xf numFmtId="1" fontId="7" fillId="9" borderId="20" xfId="0" applyNumberFormat="1" applyFont="1" applyFill="1" applyBorder="1" applyAlignment="1">
      <alignment horizontal="center"/>
    </xf>
    <xf numFmtId="4" fontId="7" fillId="9" borderId="7" xfId="0" applyNumberFormat="1" applyFont="1" applyFill="1" applyBorder="1" applyAlignment="1">
      <alignment horizontal="center"/>
    </xf>
    <xf numFmtId="4" fontId="7" fillId="9" borderId="1" xfId="0" applyNumberFormat="1" applyFont="1" applyFill="1" applyBorder="1" applyAlignment="1">
      <alignment horizontal="center"/>
    </xf>
    <xf numFmtId="4" fontId="7" fillId="9" borderId="8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4" fontId="4" fillId="0" borderId="24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" fontId="7" fillId="9" borderId="4" xfId="0" applyNumberFormat="1" applyFont="1" applyFill="1" applyBorder="1" applyAlignment="1">
      <alignment horizontal="center"/>
    </xf>
    <xf numFmtId="4" fontId="7" fillId="9" borderId="17" xfId="0" applyNumberFormat="1" applyFont="1" applyFill="1" applyBorder="1" applyAlignment="1">
      <alignment horizontal="center"/>
    </xf>
    <xf numFmtId="4" fontId="7" fillId="9" borderId="10" xfId="0" applyNumberFormat="1" applyFont="1" applyFill="1" applyBorder="1" applyAlignment="1">
      <alignment horizontal="center"/>
    </xf>
    <xf numFmtId="4" fontId="7" fillId="9" borderId="11" xfId="0" applyNumberFormat="1" applyFont="1" applyFill="1" applyBorder="1" applyAlignment="1">
      <alignment horizontal="center"/>
    </xf>
    <xf numFmtId="4" fontId="7" fillId="9" borderId="4" xfId="3" applyNumberFormat="1" applyFont="1" applyFill="1" applyBorder="1" applyAlignment="1">
      <alignment horizontal="center"/>
    </xf>
    <xf numFmtId="4" fontId="7" fillId="9" borderId="8" xfId="3" applyNumberFormat="1" applyFont="1" applyFill="1" applyBorder="1" applyAlignment="1">
      <alignment horizontal="center"/>
    </xf>
    <xf numFmtId="4" fontId="7" fillId="9" borderId="9" xfId="3" applyNumberFormat="1" applyFont="1" applyFill="1" applyBorder="1" applyAlignment="1">
      <alignment horizontal="center"/>
    </xf>
    <xf numFmtId="4" fontId="7" fillId="9" borderId="11" xfId="3" applyNumberFormat="1" applyFont="1" applyFill="1" applyBorder="1" applyAlignment="1">
      <alignment horizontal="center"/>
    </xf>
    <xf numFmtId="4" fontId="7" fillId="9" borderId="7" xfId="3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4" fontId="7" fillId="6" borderId="11" xfId="1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1" fontId="7" fillId="9" borderId="5" xfId="3" applyNumberFormat="1" applyFont="1" applyFill="1" applyBorder="1" applyAlignment="1">
      <alignment horizontal="center"/>
    </xf>
    <xf numFmtId="1" fontId="7" fillId="9" borderId="6" xfId="3" applyNumberFormat="1" applyFont="1" applyFill="1" applyBorder="1" applyAlignment="1">
      <alignment horizontal="center"/>
    </xf>
    <xf numFmtId="1" fontId="7" fillId="9" borderId="12" xfId="0" applyNumberFormat="1" applyFont="1" applyFill="1" applyBorder="1" applyAlignment="1">
      <alignment horizontal="center"/>
    </xf>
  </cellXfs>
  <cellStyles count="4">
    <cellStyle name="Dobro" xfId="1" builtinId="26"/>
    <cellStyle name="Loše" xfId="2" builtinId="27"/>
    <cellStyle name="Neutralno" xfId="3" builtinId="28"/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2"/>
  <sheetViews>
    <sheetView tabSelected="1" topLeftCell="A40" zoomScale="60" zoomScaleNormal="60" workbookViewId="0">
      <selection activeCell="L46" sqref="L46"/>
    </sheetView>
  </sheetViews>
  <sheetFormatPr defaultColWidth="12.7109375" defaultRowHeight="15.75" x14ac:dyDescent="0.25"/>
  <cols>
    <col min="1" max="2" width="12.7109375" style="6"/>
    <col min="3" max="3" width="20.7109375" style="6" customWidth="1"/>
    <col min="4" max="4" width="16" style="17" customWidth="1"/>
    <col min="5" max="5" width="12.7109375" style="17" customWidth="1"/>
    <col min="6" max="9" width="12.7109375" style="17"/>
    <col min="10" max="11" width="12.7109375" style="6" customWidth="1"/>
    <col min="12" max="12" width="17.7109375" style="6" bestFit="1" customWidth="1"/>
    <col min="13" max="15" width="12.7109375" style="6"/>
    <col min="16" max="16" width="16.7109375" style="6" customWidth="1"/>
    <col min="17" max="17" width="16.140625" style="6" customWidth="1"/>
    <col min="18" max="24" width="12.7109375" style="6"/>
    <col min="25" max="25" width="14.7109375" style="6" customWidth="1"/>
    <col min="26" max="16384" width="12.7109375" style="6"/>
  </cols>
  <sheetData>
    <row r="1" spans="1:25" x14ac:dyDescent="0.25">
      <c r="A1" s="5" t="s">
        <v>20</v>
      </c>
      <c r="B1" s="5" t="s">
        <v>21</v>
      </c>
      <c r="C1" s="5" t="s">
        <v>22</v>
      </c>
      <c r="D1" s="182" t="s">
        <v>35</v>
      </c>
      <c r="E1" s="182"/>
      <c r="F1" s="182"/>
      <c r="G1" s="182"/>
      <c r="H1" s="182"/>
      <c r="I1" s="182"/>
      <c r="J1" s="157" t="s">
        <v>36</v>
      </c>
      <c r="K1" s="157"/>
      <c r="L1" s="157"/>
      <c r="M1" s="157"/>
      <c r="N1" s="157"/>
      <c r="O1" s="157"/>
    </row>
    <row r="2" spans="1:25" x14ac:dyDescent="0.25">
      <c r="A2" s="164"/>
      <c r="B2" s="168"/>
      <c r="C2" s="7"/>
      <c r="D2" s="8"/>
      <c r="E2" s="167" t="s">
        <v>23</v>
      </c>
      <c r="F2" s="167"/>
      <c r="G2" s="167"/>
      <c r="H2" s="167"/>
      <c r="I2" s="9"/>
      <c r="J2" s="10"/>
      <c r="K2" s="10"/>
      <c r="L2" s="10"/>
      <c r="M2" s="10"/>
      <c r="N2" s="10"/>
      <c r="O2" s="10"/>
    </row>
    <row r="3" spans="1:25" x14ac:dyDescent="0.25">
      <c r="A3" s="165"/>
      <c r="B3" s="169"/>
      <c r="C3" s="11"/>
      <c r="D3" s="8"/>
      <c r="E3" s="12"/>
      <c r="F3" s="12"/>
      <c r="G3" s="12"/>
      <c r="H3" s="12"/>
      <c r="I3" s="9"/>
      <c r="J3" s="10"/>
      <c r="K3" s="10"/>
      <c r="L3" s="10"/>
      <c r="M3" s="10"/>
      <c r="N3" s="10"/>
      <c r="O3" s="10"/>
    </row>
    <row r="4" spans="1:25" x14ac:dyDescent="0.25">
      <c r="A4" s="165"/>
      <c r="B4" s="169"/>
      <c r="C4" s="11"/>
      <c r="D4" s="8"/>
      <c r="E4" s="12"/>
      <c r="F4" s="12"/>
      <c r="G4" s="12"/>
      <c r="H4" s="12"/>
      <c r="I4" s="9"/>
      <c r="J4" s="10"/>
      <c r="K4" s="10"/>
      <c r="L4" s="10"/>
      <c r="M4" s="10"/>
      <c r="N4" s="10"/>
      <c r="O4" s="10"/>
    </row>
    <row r="5" spans="1:25" x14ac:dyDescent="0.25">
      <c r="A5" s="165"/>
      <c r="B5" s="169"/>
      <c r="C5" s="11"/>
      <c r="D5" s="8"/>
      <c r="E5" s="12"/>
      <c r="F5" s="12">
        <v>28.11</v>
      </c>
      <c r="G5" s="12"/>
      <c r="H5" s="12"/>
      <c r="I5" s="9"/>
      <c r="J5" s="10"/>
      <c r="K5" s="10"/>
      <c r="L5" s="10"/>
      <c r="M5" s="10"/>
      <c r="N5" s="10"/>
      <c r="O5" s="10"/>
    </row>
    <row r="6" spans="1:25" x14ac:dyDescent="0.25">
      <c r="A6" s="165"/>
      <c r="B6" s="169"/>
      <c r="C6" s="11"/>
      <c r="D6" s="8"/>
      <c r="E6" s="12"/>
      <c r="F6" s="12"/>
      <c r="G6" s="12"/>
      <c r="H6" s="12"/>
      <c r="I6" s="9"/>
      <c r="J6" s="10"/>
      <c r="K6" s="10"/>
      <c r="L6" s="10"/>
      <c r="M6" s="10"/>
      <c r="N6" s="10"/>
      <c r="O6" s="10"/>
    </row>
    <row r="7" spans="1:25" x14ac:dyDescent="0.25">
      <c r="A7" s="165"/>
      <c r="B7" s="169"/>
      <c r="C7" s="11"/>
      <c r="D7" s="8"/>
      <c r="E7" s="12"/>
      <c r="F7" s="12"/>
      <c r="G7" s="12"/>
      <c r="H7" s="12"/>
      <c r="I7" s="9"/>
      <c r="J7" s="10"/>
      <c r="K7" s="10"/>
      <c r="L7" s="10"/>
      <c r="M7" s="10"/>
      <c r="N7" s="10"/>
      <c r="O7" s="10"/>
    </row>
    <row r="8" spans="1:25" x14ac:dyDescent="0.25">
      <c r="A8" s="166"/>
      <c r="B8" s="170"/>
      <c r="C8" s="13"/>
      <c r="D8" s="14"/>
      <c r="E8" s="15"/>
      <c r="F8" s="15"/>
      <c r="G8" s="15"/>
      <c r="H8" s="15"/>
      <c r="I8" s="16"/>
      <c r="J8" s="10"/>
      <c r="K8" s="10"/>
      <c r="L8" s="10"/>
      <c r="M8" s="10"/>
      <c r="N8" s="10"/>
      <c r="O8" s="10"/>
    </row>
    <row r="9" spans="1:25" x14ac:dyDescent="0.25">
      <c r="A9" s="156" t="s">
        <v>0</v>
      </c>
      <c r="B9" s="156">
        <v>13</v>
      </c>
      <c r="C9" s="18" t="s">
        <v>13</v>
      </c>
      <c r="D9" s="185">
        <v>35</v>
      </c>
      <c r="E9" s="159"/>
      <c r="F9" s="160"/>
      <c r="G9" s="158">
        <v>34</v>
      </c>
      <c r="H9" s="159"/>
      <c r="I9" s="160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 x14ac:dyDescent="0.25">
      <c r="A10" s="156"/>
      <c r="B10" s="156"/>
      <c r="C10" s="18" t="s">
        <v>14</v>
      </c>
      <c r="D10" s="171" t="s">
        <v>25</v>
      </c>
      <c r="E10" s="162"/>
      <c r="F10" s="163"/>
      <c r="G10" s="161" t="s">
        <v>25</v>
      </c>
      <c r="H10" s="162"/>
      <c r="I10" s="163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 x14ac:dyDescent="0.25">
      <c r="A11" s="156"/>
      <c r="B11" s="156"/>
      <c r="C11" s="18" t="s">
        <v>15</v>
      </c>
      <c r="D11" s="171">
        <v>132</v>
      </c>
      <c r="E11" s="162"/>
      <c r="F11" s="163"/>
      <c r="G11" s="161">
        <v>143.18</v>
      </c>
      <c r="H11" s="162"/>
      <c r="I11" s="163"/>
      <c r="J11" s="19"/>
      <c r="K11" s="40"/>
      <c r="L11" s="19" t="s">
        <v>40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x14ac:dyDescent="0.25">
      <c r="A12" s="156"/>
      <c r="B12" s="156"/>
      <c r="C12" s="18" t="s">
        <v>16</v>
      </c>
      <c r="D12" s="171">
        <f>18.3+0.97</f>
        <v>19.27</v>
      </c>
      <c r="E12" s="162"/>
      <c r="F12" s="163"/>
      <c r="G12" s="161">
        <v>18.3</v>
      </c>
      <c r="H12" s="162"/>
      <c r="I12" s="163"/>
      <c r="J12" s="19"/>
      <c r="K12" s="41"/>
      <c r="L12" s="19" t="s">
        <v>41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x14ac:dyDescent="0.25">
      <c r="A13" s="156"/>
      <c r="B13" s="156"/>
      <c r="C13" s="20" t="s">
        <v>17</v>
      </c>
      <c r="D13" s="171">
        <f>SUM(D11:F12)</f>
        <v>151.27000000000001</v>
      </c>
      <c r="E13" s="162"/>
      <c r="F13" s="163"/>
      <c r="G13" s="161">
        <f>SUM(G11:I12)</f>
        <v>161.48000000000002</v>
      </c>
      <c r="H13" s="162"/>
      <c r="I13" s="163"/>
      <c r="J13" s="19"/>
      <c r="K13" s="19"/>
      <c r="L13" s="19"/>
      <c r="M13" s="19"/>
      <c r="N13" s="19"/>
      <c r="O13" s="19"/>
      <c r="P13" s="21">
        <f>SUM(D13:O13)</f>
        <v>312.75</v>
      </c>
      <c r="Q13" s="19"/>
      <c r="R13" s="19"/>
      <c r="S13" s="19"/>
      <c r="T13" s="19"/>
      <c r="U13" s="19"/>
      <c r="V13" s="19"/>
      <c r="W13" s="19"/>
      <c r="X13" s="19"/>
      <c r="Y13" s="19"/>
    </row>
    <row r="14" spans="1:25" x14ac:dyDescent="0.25">
      <c r="A14" s="156"/>
      <c r="B14" s="156"/>
      <c r="C14" s="18" t="s">
        <v>18</v>
      </c>
      <c r="D14" s="171">
        <v>0</v>
      </c>
      <c r="E14" s="162"/>
      <c r="F14" s="163"/>
      <c r="G14" s="171">
        <v>0</v>
      </c>
      <c r="H14" s="162"/>
      <c r="I14" s="163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6.5" thickBot="1" x14ac:dyDescent="0.3">
      <c r="A15" s="156"/>
      <c r="B15" s="156"/>
      <c r="C15" s="20" t="s">
        <v>19</v>
      </c>
      <c r="D15" s="172">
        <f>D13*D14</f>
        <v>0</v>
      </c>
      <c r="E15" s="173"/>
      <c r="F15" s="174"/>
      <c r="G15" s="172">
        <f>G13*G14</f>
        <v>0</v>
      </c>
      <c r="H15" s="173"/>
      <c r="I15" s="174"/>
      <c r="J15" s="19"/>
      <c r="K15" s="19"/>
      <c r="L15" s="19"/>
      <c r="M15" s="19"/>
      <c r="N15" s="19"/>
      <c r="O15" s="19"/>
      <c r="P15" s="19"/>
      <c r="Q15" s="21">
        <f>Z12</f>
        <v>0</v>
      </c>
      <c r="R15" s="19"/>
      <c r="S15" s="19"/>
      <c r="T15" s="19"/>
      <c r="U15" s="19"/>
      <c r="V15" s="19"/>
      <c r="W15" s="19"/>
      <c r="X15" s="19"/>
      <c r="Y15" s="19"/>
    </row>
    <row r="16" spans="1:25" x14ac:dyDescent="0.25">
      <c r="A16" s="156" t="s">
        <v>2</v>
      </c>
      <c r="B16" s="156">
        <v>12</v>
      </c>
      <c r="C16" s="22" t="s">
        <v>13</v>
      </c>
      <c r="D16" s="139">
        <v>33</v>
      </c>
      <c r="E16" s="155"/>
      <c r="F16" s="151">
        <v>32</v>
      </c>
      <c r="G16" s="152"/>
      <c r="H16" s="183">
        <v>31</v>
      </c>
      <c r="I16" s="184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x14ac:dyDescent="0.25">
      <c r="A17" s="156"/>
      <c r="B17" s="156"/>
      <c r="C17" s="22" t="s">
        <v>14</v>
      </c>
      <c r="D17" s="126" t="s">
        <v>24</v>
      </c>
      <c r="E17" s="153"/>
      <c r="F17" s="145" t="s">
        <v>24</v>
      </c>
      <c r="G17" s="146"/>
      <c r="H17" s="179" t="s">
        <v>24</v>
      </c>
      <c r="I17" s="176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x14ac:dyDescent="0.25">
      <c r="A18" s="156"/>
      <c r="B18" s="156"/>
      <c r="C18" s="22" t="s">
        <v>15</v>
      </c>
      <c r="D18" s="126">
        <v>102.37</v>
      </c>
      <c r="E18" s="127"/>
      <c r="F18" s="145">
        <v>69.430000000000007</v>
      </c>
      <c r="G18" s="146"/>
      <c r="H18" s="175">
        <v>113.57</v>
      </c>
      <c r="I18" s="176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x14ac:dyDescent="0.25">
      <c r="A19" s="156"/>
      <c r="B19" s="156"/>
      <c r="C19" s="22" t="s">
        <v>16</v>
      </c>
      <c r="D19" s="126">
        <f>9.62+0.64</f>
        <v>10.26</v>
      </c>
      <c r="E19" s="127"/>
      <c r="F19" s="145">
        <v>9.02</v>
      </c>
      <c r="G19" s="146"/>
      <c r="H19" s="175">
        <v>9.6199999999999992</v>
      </c>
      <c r="I19" s="176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x14ac:dyDescent="0.25">
      <c r="A20" s="156"/>
      <c r="B20" s="156"/>
      <c r="C20" s="23" t="s">
        <v>17</v>
      </c>
      <c r="D20" s="126">
        <f>SUM(D18:E19)</f>
        <v>112.63000000000001</v>
      </c>
      <c r="E20" s="127"/>
      <c r="F20" s="145">
        <f>SUM(F18:G19)</f>
        <v>78.45</v>
      </c>
      <c r="G20" s="146"/>
      <c r="H20" s="175">
        <f>SUM(H18:I19)</f>
        <v>123.19</v>
      </c>
      <c r="I20" s="176"/>
      <c r="J20" s="19"/>
      <c r="K20" s="19"/>
      <c r="L20" s="19"/>
      <c r="M20" s="19"/>
      <c r="N20" s="19"/>
      <c r="O20" s="19"/>
      <c r="P20" s="21">
        <f>SUM(D20:O20)</f>
        <v>314.27</v>
      </c>
      <c r="Q20" s="19"/>
      <c r="R20" s="19"/>
      <c r="S20" s="19"/>
      <c r="T20" s="19"/>
      <c r="U20" s="19"/>
      <c r="V20" s="19"/>
      <c r="W20" s="19"/>
      <c r="X20" s="19"/>
      <c r="Y20" s="19"/>
    </row>
    <row r="21" spans="1:25" x14ac:dyDescent="0.25">
      <c r="A21" s="156"/>
      <c r="B21" s="156"/>
      <c r="C21" s="22" t="s">
        <v>18</v>
      </c>
      <c r="D21" s="126">
        <v>4500</v>
      </c>
      <c r="E21" s="127"/>
      <c r="F21" s="113">
        <v>4800</v>
      </c>
      <c r="G21" s="114"/>
      <c r="H21" s="175">
        <v>4500</v>
      </c>
      <c r="I21" s="176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25" ht="16.5" thickBot="1" x14ac:dyDescent="0.3">
      <c r="A22" s="156"/>
      <c r="B22" s="156"/>
      <c r="C22" s="23" t="s">
        <v>19</v>
      </c>
      <c r="D22" s="121">
        <f>D20*D21</f>
        <v>506835.00000000006</v>
      </c>
      <c r="E22" s="181"/>
      <c r="F22" s="149">
        <f>F20*F21+12000</f>
        <v>388560</v>
      </c>
      <c r="G22" s="118"/>
      <c r="H22" s="177">
        <f>H20*H21+12000</f>
        <v>566355</v>
      </c>
      <c r="I22" s="178"/>
      <c r="J22" s="19"/>
      <c r="K22" s="19"/>
      <c r="L22" s="19"/>
      <c r="M22" s="19"/>
      <c r="N22" s="19"/>
      <c r="O22" s="19"/>
      <c r="P22" s="19"/>
      <c r="Q22" s="21">
        <f>SUM(D22:P22)</f>
        <v>1461750</v>
      </c>
      <c r="R22" s="19"/>
      <c r="S22" s="19"/>
      <c r="T22" s="19"/>
      <c r="U22" s="19"/>
      <c r="V22" s="19"/>
      <c r="W22" s="19"/>
      <c r="X22" s="19"/>
      <c r="Y22" s="19"/>
    </row>
    <row r="23" spans="1:25" x14ac:dyDescent="0.25">
      <c r="A23" s="156" t="s">
        <v>1</v>
      </c>
      <c r="B23" s="156">
        <v>11</v>
      </c>
      <c r="C23" s="22" t="s">
        <v>13</v>
      </c>
      <c r="D23" s="139">
        <v>30</v>
      </c>
      <c r="E23" s="140"/>
      <c r="F23" s="151">
        <v>29</v>
      </c>
      <c r="G23" s="152"/>
      <c r="H23" s="143">
        <v>28</v>
      </c>
      <c r="I23" s="144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25" x14ac:dyDescent="0.25">
      <c r="A24" s="156"/>
      <c r="B24" s="156"/>
      <c r="C24" s="22" t="s">
        <v>14</v>
      </c>
      <c r="D24" s="126" t="s">
        <v>24</v>
      </c>
      <c r="E24" s="127"/>
      <c r="F24" s="145" t="s">
        <v>24</v>
      </c>
      <c r="G24" s="146"/>
      <c r="H24" s="86" t="s">
        <v>24</v>
      </c>
      <c r="I24" s="87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x14ac:dyDescent="0.25">
      <c r="A25" s="156"/>
      <c r="B25" s="156"/>
      <c r="C25" s="22" t="s">
        <v>15</v>
      </c>
      <c r="D25" s="126">
        <v>102.37</v>
      </c>
      <c r="E25" s="127"/>
      <c r="F25" s="145">
        <v>69.64</v>
      </c>
      <c r="G25" s="146"/>
      <c r="H25" s="86">
        <v>113.57</v>
      </c>
      <c r="I25" s="87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</row>
    <row r="26" spans="1:25" x14ac:dyDescent="0.25">
      <c r="A26" s="156"/>
      <c r="B26" s="156"/>
      <c r="C26" s="22" t="s">
        <v>16</v>
      </c>
      <c r="D26" s="126">
        <f>9.62+0.64</f>
        <v>10.26</v>
      </c>
      <c r="E26" s="127"/>
      <c r="F26" s="145">
        <v>9.02</v>
      </c>
      <c r="G26" s="146"/>
      <c r="H26" s="86">
        <v>9.6199999999999992</v>
      </c>
      <c r="I26" s="87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</row>
    <row r="27" spans="1:25" x14ac:dyDescent="0.25">
      <c r="A27" s="156"/>
      <c r="B27" s="156"/>
      <c r="C27" s="23" t="s">
        <v>17</v>
      </c>
      <c r="D27" s="126">
        <f>SUM(D25:E26)</f>
        <v>112.63000000000001</v>
      </c>
      <c r="E27" s="127"/>
      <c r="F27" s="145">
        <f>SUM(F25:G26)</f>
        <v>78.66</v>
      </c>
      <c r="G27" s="146"/>
      <c r="H27" s="86">
        <f>SUM(H25:I26)</f>
        <v>123.19</v>
      </c>
      <c r="I27" s="87"/>
      <c r="J27" s="19"/>
      <c r="K27" s="19"/>
      <c r="L27" s="19"/>
      <c r="M27" s="19"/>
      <c r="N27" s="19"/>
      <c r="O27" s="19"/>
      <c r="P27" s="21">
        <f>SUM(D27:O27)</f>
        <v>314.48</v>
      </c>
      <c r="Q27" s="19"/>
      <c r="R27" s="19"/>
      <c r="S27" s="19"/>
      <c r="T27" s="19"/>
      <c r="U27" s="19"/>
      <c r="V27" s="19"/>
      <c r="W27" s="19"/>
      <c r="X27" s="19"/>
      <c r="Y27" s="19"/>
    </row>
    <row r="28" spans="1:25" x14ac:dyDescent="0.25">
      <c r="A28" s="156"/>
      <c r="B28" s="156"/>
      <c r="C28" s="22" t="s">
        <v>18</v>
      </c>
      <c r="D28" s="126">
        <v>4500</v>
      </c>
      <c r="E28" s="127"/>
      <c r="F28" s="113">
        <v>4800</v>
      </c>
      <c r="G28" s="114"/>
      <c r="H28" s="86">
        <v>4500</v>
      </c>
      <c r="I28" s="87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16.5" thickBot="1" x14ac:dyDescent="0.3">
      <c r="A29" s="156"/>
      <c r="B29" s="156"/>
      <c r="C29" s="23" t="s">
        <v>19</v>
      </c>
      <c r="D29" s="121">
        <f>D27*D28</f>
        <v>506835.00000000006</v>
      </c>
      <c r="E29" s="122"/>
      <c r="F29" s="149">
        <f>F27*F28+10000</f>
        <v>387568</v>
      </c>
      <c r="G29" s="150"/>
      <c r="H29" s="125">
        <f>H27*H28</f>
        <v>554355</v>
      </c>
      <c r="I29" s="83"/>
      <c r="J29" s="19"/>
      <c r="K29" s="19"/>
      <c r="L29" s="19"/>
      <c r="M29" s="19"/>
      <c r="N29" s="19"/>
      <c r="O29" s="19"/>
      <c r="P29" s="19"/>
      <c r="Q29" s="21">
        <f>SUM(D29:P29)</f>
        <v>1448758</v>
      </c>
      <c r="R29" s="19"/>
      <c r="S29" s="19"/>
      <c r="T29" s="19"/>
      <c r="U29" s="19"/>
      <c r="V29" s="19"/>
      <c r="W29" s="19"/>
      <c r="X29" s="19"/>
      <c r="Y29" s="19"/>
    </row>
    <row r="30" spans="1:25" x14ac:dyDescent="0.25">
      <c r="A30" s="156" t="s">
        <v>5</v>
      </c>
      <c r="B30" s="156">
        <v>10</v>
      </c>
      <c r="C30" s="22" t="s">
        <v>13</v>
      </c>
      <c r="D30" s="128">
        <v>27</v>
      </c>
      <c r="E30" s="129"/>
      <c r="F30" s="147">
        <v>26</v>
      </c>
      <c r="G30" s="148"/>
      <c r="H30" s="132">
        <v>25</v>
      </c>
      <c r="I30" s="133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</row>
    <row r="31" spans="1:25" x14ac:dyDescent="0.25">
      <c r="A31" s="156"/>
      <c r="B31" s="156"/>
      <c r="C31" s="22" t="s">
        <v>14</v>
      </c>
      <c r="D31" s="126" t="s">
        <v>24</v>
      </c>
      <c r="E31" s="127"/>
      <c r="F31" s="145" t="s">
        <v>24</v>
      </c>
      <c r="G31" s="146"/>
      <c r="H31" s="86" t="s">
        <v>24</v>
      </c>
      <c r="I31" s="87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</row>
    <row r="32" spans="1:25" x14ac:dyDescent="0.25">
      <c r="A32" s="156"/>
      <c r="B32" s="156"/>
      <c r="C32" s="22" t="s">
        <v>15</v>
      </c>
      <c r="D32" s="126">
        <v>102.41</v>
      </c>
      <c r="E32" s="127"/>
      <c r="F32" s="145">
        <v>69.64</v>
      </c>
      <c r="G32" s="146"/>
      <c r="H32" s="86">
        <v>113.57</v>
      </c>
      <c r="I32" s="87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spans="1:25" x14ac:dyDescent="0.25">
      <c r="A33" s="156"/>
      <c r="B33" s="156"/>
      <c r="C33" s="22" t="s">
        <v>16</v>
      </c>
      <c r="D33" s="126">
        <f>9.62+0.64</f>
        <v>10.26</v>
      </c>
      <c r="E33" s="127"/>
      <c r="F33" s="145">
        <v>9.02</v>
      </c>
      <c r="G33" s="146"/>
      <c r="H33" s="86">
        <v>9.6199999999999992</v>
      </c>
      <c r="I33" s="87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</row>
    <row r="34" spans="1:25" x14ac:dyDescent="0.25">
      <c r="A34" s="156"/>
      <c r="B34" s="156"/>
      <c r="C34" s="23" t="s">
        <v>17</v>
      </c>
      <c r="D34" s="126">
        <f>SUM(D32:E33)</f>
        <v>112.67</v>
      </c>
      <c r="E34" s="127"/>
      <c r="F34" s="145">
        <f>SUM(F32:G33)</f>
        <v>78.66</v>
      </c>
      <c r="G34" s="146"/>
      <c r="H34" s="86">
        <f>SUM(H32:I33)</f>
        <v>123.19</v>
      </c>
      <c r="I34" s="87"/>
      <c r="J34" s="19"/>
      <c r="K34" s="19"/>
      <c r="L34" s="19"/>
      <c r="M34" s="19"/>
      <c r="N34" s="19"/>
      <c r="O34" s="19"/>
      <c r="P34" s="21">
        <f>SUM(D34:O34)</f>
        <v>314.52</v>
      </c>
      <c r="Q34" s="19"/>
      <c r="R34" s="19"/>
      <c r="S34" s="19"/>
      <c r="T34" s="19"/>
      <c r="U34" s="19"/>
      <c r="V34" s="19"/>
      <c r="W34" s="19"/>
      <c r="X34" s="19"/>
      <c r="Y34" s="19"/>
    </row>
    <row r="35" spans="1:25" x14ac:dyDescent="0.25">
      <c r="A35" s="156"/>
      <c r="B35" s="156"/>
      <c r="C35" s="22" t="s">
        <v>18</v>
      </c>
      <c r="D35" s="126">
        <v>4500</v>
      </c>
      <c r="E35" s="127"/>
      <c r="F35" s="113">
        <v>4800</v>
      </c>
      <c r="G35" s="114"/>
      <c r="H35" s="86">
        <v>4500</v>
      </c>
      <c r="I35" s="87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</row>
    <row r="36" spans="1:25" ht="16.5" thickBot="1" x14ac:dyDescent="0.3">
      <c r="A36" s="156"/>
      <c r="B36" s="156"/>
      <c r="C36" s="23" t="s">
        <v>19</v>
      </c>
      <c r="D36" s="134">
        <f>D34*D35</f>
        <v>507015</v>
      </c>
      <c r="E36" s="135"/>
      <c r="F36" s="136">
        <f>F34*F35+8000</f>
        <v>385568</v>
      </c>
      <c r="G36" s="137"/>
      <c r="H36" s="138">
        <f>H34*H35</f>
        <v>554355</v>
      </c>
      <c r="I36" s="100"/>
      <c r="J36" s="19"/>
      <c r="K36" s="19"/>
      <c r="L36" s="19"/>
      <c r="M36" s="19"/>
      <c r="N36" s="19"/>
      <c r="O36" s="19"/>
      <c r="P36" s="19"/>
      <c r="Q36" s="21">
        <f>SUM(D36:P36)</f>
        <v>1446938</v>
      </c>
      <c r="R36" s="19"/>
      <c r="S36" s="19"/>
      <c r="T36" s="19"/>
      <c r="U36" s="19"/>
      <c r="V36" s="19"/>
      <c r="W36" s="19"/>
      <c r="X36" s="19"/>
      <c r="Y36" s="19"/>
    </row>
    <row r="37" spans="1:25" x14ac:dyDescent="0.25">
      <c r="A37" s="156" t="s">
        <v>4</v>
      </c>
      <c r="B37" s="156">
        <v>9</v>
      </c>
      <c r="C37" s="22" t="s">
        <v>13</v>
      </c>
      <c r="D37" s="139">
        <v>24</v>
      </c>
      <c r="E37" s="140"/>
      <c r="F37" s="151">
        <v>23</v>
      </c>
      <c r="G37" s="152"/>
      <c r="H37" s="143">
        <v>22</v>
      </c>
      <c r="I37" s="144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</row>
    <row r="38" spans="1:25" x14ac:dyDescent="0.25">
      <c r="A38" s="156"/>
      <c r="B38" s="156"/>
      <c r="C38" s="22" t="s">
        <v>14</v>
      </c>
      <c r="D38" s="126" t="s">
        <v>24</v>
      </c>
      <c r="E38" s="127"/>
      <c r="F38" s="145" t="s">
        <v>24</v>
      </c>
      <c r="G38" s="146"/>
      <c r="H38" s="86" t="s">
        <v>24</v>
      </c>
      <c r="I38" s="87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25" x14ac:dyDescent="0.25">
      <c r="A39" s="156"/>
      <c r="B39" s="156"/>
      <c r="C39" s="22" t="s">
        <v>15</v>
      </c>
      <c r="D39" s="126">
        <v>102.41</v>
      </c>
      <c r="E39" s="127"/>
      <c r="F39" s="145">
        <v>69.64</v>
      </c>
      <c r="G39" s="146"/>
      <c r="H39" s="86">
        <v>113.57</v>
      </c>
      <c r="I39" s="87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</row>
    <row r="40" spans="1:25" x14ac:dyDescent="0.25">
      <c r="A40" s="156"/>
      <c r="B40" s="156"/>
      <c r="C40" s="22" t="s">
        <v>16</v>
      </c>
      <c r="D40" s="126">
        <f>9.62+0.64</f>
        <v>10.26</v>
      </c>
      <c r="E40" s="127"/>
      <c r="F40" s="145">
        <v>9.02</v>
      </c>
      <c r="G40" s="146"/>
      <c r="H40" s="86">
        <v>9.6199999999999992</v>
      </c>
      <c r="I40" s="87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</row>
    <row r="41" spans="1:25" x14ac:dyDescent="0.25">
      <c r="A41" s="156"/>
      <c r="B41" s="156"/>
      <c r="C41" s="23" t="s">
        <v>17</v>
      </c>
      <c r="D41" s="126">
        <f>SUM(D39:E40)</f>
        <v>112.67</v>
      </c>
      <c r="E41" s="127"/>
      <c r="F41" s="145">
        <v>78.66</v>
      </c>
      <c r="G41" s="146"/>
      <c r="H41" s="86">
        <f>SUM(H39:I40)</f>
        <v>123.19</v>
      </c>
      <c r="I41" s="87"/>
      <c r="J41" s="19"/>
      <c r="K41" s="19"/>
      <c r="L41" s="19"/>
      <c r="M41" s="19"/>
      <c r="N41" s="19"/>
      <c r="O41" s="19"/>
      <c r="P41" s="21">
        <f>SUM(D41:O41)</f>
        <v>314.52</v>
      </c>
      <c r="Q41" s="19"/>
      <c r="R41" s="19"/>
      <c r="S41" s="19"/>
      <c r="T41" s="19"/>
      <c r="U41" s="19"/>
      <c r="V41" s="19"/>
      <c r="W41" s="19"/>
      <c r="X41" s="19"/>
      <c r="Y41" s="19"/>
    </row>
    <row r="42" spans="1:25" x14ac:dyDescent="0.25">
      <c r="A42" s="156"/>
      <c r="B42" s="156"/>
      <c r="C42" s="22" t="s">
        <v>18</v>
      </c>
      <c r="D42" s="126">
        <v>4500</v>
      </c>
      <c r="E42" s="127"/>
      <c r="F42" s="113">
        <v>4800</v>
      </c>
      <c r="G42" s="114"/>
      <c r="H42" s="86">
        <v>4500</v>
      </c>
      <c r="I42" s="87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</row>
    <row r="43" spans="1:25" ht="16.5" thickBot="1" x14ac:dyDescent="0.3">
      <c r="A43" s="156"/>
      <c r="B43" s="156"/>
      <c r="C43" s="23" t="s">
        <v>19</v>
      </c>
      <c r="D43" s="121">
        <f>D41*D42</f>
        <v>507015</v>
      </c>
      <c r="E43" s="122"/>
      <c r="F43" s="149">
        <f>F41*F42+6000</f>
        <v>383568</v>
      </c>
      <c r="G43" s="150"/>
      <c r="H43" s="125">
        <f>H41*H42</f>
        <v>554355</v>
      </c>
      <c r="I43" s="83"/>
      <c r="J43" s="19"/>
      <c r="K43" s="19"/>
      <c r="L43" s="19"/>
      <c r="M43" s="19"/>
      <c r="N43" s="19"/>
      <c r="O43" s="19"/>
      <c r="P43" s="19"/>
      <c r="Q43" s="21">
        <f>SUM(D43:P43)</f>
        <v>1444938</v>
      </c>
      <c r="R43" s="19"/>
      <c r="S43" s="19"/>
      <c r="T43" s="19"/>
      <c r="U43" s="19"/>
      <c r="V43" s="19"/>
      <c r="W43" s="19"/>
      <c r="X43" s="19"/>
      <c r="Y43" s="19"/>
    </row>
    <row r="44" spans="1:25" x14ac:dyDescent="0.25">
      <c r="A44" s="156" t="s">
        <v>3</v>
      </c>
      <c r="B44" s="156">
        <v>8</v>
      </c>
      <c r="C44" s="22" t="s">
        <v>13</v>
      </c>
      <c r="D44" s="139">
        <v>21</v>
      </c>
      <c r="E44" s="140"/>
      <c r="F44" s="151">
        <v>20</v>
      </c>
      <c r="G44" s="152"/>
      <c r="H44" s="143">
        <v>19</v>
      </c>
      <c r="I44" s="144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spans="1:25" x14ac:dyDescent="0.25">
      <c r="A45" s="156"/>
      <c r="B45" s="156"/>
      <c r="C45" s="22" t="s">
        <v>14</v>
      </c>
      <c r="D45" s="126" t="s">
        <v>24</v>
      </c>
      <c r="E45" s="127"/>
      <c r="F45" s="145" t="s">
        <v>24</v>
      </c>
      <c r="G45" s="146"/>
      <c r="H45" s="86" t="s">
        <v>24</v>
      </c>
      <c r="I45" s="87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</row>
    <row r="46" spans="1:25" x14ac:dyDescent="0.25">
      <c r="A46" s="156"/>
      <c r="B46" s="156"/>
      <c r="C46" s="22" t="s">
        <v>15</v>
      </c>
      <c r="D46" s="126">
        <v>102.41</v>
      </c>
      <c r="E46" s="127"/>
      <c r="F46" s="145">
        <v>69.64</v>
      </c>
      <c r="G46" s="146"/>
      <c r="H46" s="86">
        <v>113.57</v>
      </c>
      <c r="I46" s="87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</row>
    <row r="47" spans="1:25" x14ac:dyDescent="0.25">
      <c r="A47" s="156"/>
      <c r="B47" s="156"/>
      <c r="C47" s="22" t="s">
        <v>16</v>
      </c>
      <c r="D47" s="126">
        <f>9.62+0.64</f>
        <v>10.26</v>
      </c>
      <c r="E47" s="127"/>
      <c r="F47" s="145">
        <v>9.02</v>
      </c>
      <c r="G47" s="146"/>
      <c r="H47" s="86">
        <v>9.6199999999999992</v>
      </c>
      <c r="I47" s="87"/>
      <c r="J47" s="81" t="s">
        <v>36</v>
      </c>
      <c r="K47" s="81"/>
      <c r="L47" s="81"/>
      <c r="M47" s="81"/>
      <c r="N47" s="81"/>
      <c r="O47" s="81"/>
      <c r="P47" s="19"/>
      <c r="Q47" s="21"/>
      <c r="R47" s="19"/>
      <c r="S47" s="43" t="s">
        <v>37</v>
      </c>
      <c r="T47" s="43"/>
      <c r="U47" s="43"/>
      <c r="V47" s="43"/>
      <c r="W47" s="43"/>
      <c r="X47" s="43"/>
      <c r="Y47" s="19"/>
    </row>
    <row r="48" spans="1:25" x14ac:dyDescent="0.25">
      <c r="A48" s="156"/>
      <c r="B48" s="156"/>
      <c r="C48" s="23" t="s">
        <v>17</v>
      </c>
      <c r="D48" s="126">
        <v>112.67</v>
      </c>
      <c r="E48" s="127"/>
      <c r="F48" s="145">
        <v>78.66</v>
      </c>
      <c r="G48" s="146"/>
      <c r="H48" s="86">
        <v>123.19</v>
      </c>
      <c r="I48" s="87"/>
      <c r="J48" s="81"/>
      <c r="K48" s="81"/>
      <c r="L48" s="81"/>
      <c r="M48" s="81"/>
      <c r="N48" s="81"/>
      <c r="O48" s="81"/>
      <c r="P48" s="21">
        <f>D48+F48+H48</f>
        <v>314.52</v>
      </c>
      <c r="Q48" s="21"/>
      <c r="R48" s="19"/>
      <c r="S48" s="43"/>
      <c r="T48" s="43"/>
      <c r="U48" s="43"/>
      <c r="V48" s="43"/>
      <c r="W48" s="43"/>
      <c r="X48" s="43"/>
      <c r="Y48" s="19"/>
    </row>
    <row r="49" spans="1:25" x14ac:dyDescent="0.25">
      <c r="A49" s="156"/>
      <c r="B49" s="156"/>
      <c r="C49" s="22" t="s">
        <v>18</v>
      </c>
      <c r="D49" s="126">
        <v>4500</v>
      </c>
      <c r="E49" s="127"/>
      <c r="F49" s="113">
        <v>4800</v>
      </c>
      <c r="G49" s="114"/>
      <c r="H49" s="86">
        <v>4500</v>
      </c>
      <c r="I49" s="87"/>
      <c r="J49" s="81"/>
      <c r="K49" s="81"/>
      <c r="L49" s="81"/>
      <c r="M49" s="81"/>
      <c r="N49" s="81"/>
      <c r="O49" s="81"/>
      <c r="P49" s="19"/>
      <c r="Q49" s="21"/>
      <c r="R49" s="19"/>
      <c r="S49" s="43"/>
      <c r="T49" s="43"/>
      <c r="U49" s="43"/>
      <c r="V49" s="43"/>
      <c r="W49" s="43"/>
      <c r="X49" s="43"/>
      <c r="Y49" s="19"/>
    </row>
    <row r="50" spans="1:25" ht="16.5" thickBot="1" x14ac:dyDescent="0.3">
      <c r="A50" s="156"/>
      <c r="B50" s="156"/>
      <c r="C50" s="23" t="s">
        <v>19</v>
      </c>
      <c r="D50" s="121">
        <f>D48*D49</f>
        <v>507015</v>
      </c>
      <c r="E50" s="122"/>
      <c r="F50" s="149">
        <f>F48*F49</f>
        <v>377568</v>
      </c>
      <c r="G50" s="150"/>
      <c r="H50" s="125">
        <f>H48*H49</f>
        <v>554355</v>
      </c>
      <c r="I50" s="83"/>
      <c r="J50" s="81"/>
      <c r="K50" s="81"/>
      <c r="L50" s="81"/>
      <c r="M50" s="81"/>
      <c r="N50" s="81"/>
      <c r="O50" s="81"/>
      <c r="P50" s="19"/>
      <c r="Q50" s="21">
        <f>SUM(D50:P50)</f>
        <v>1438938</v>
      </c>
      <c r="R50" s="19"/>
      <c r="S50" s="44"/>
      <c r="T50" s="44"/>
      <c r="U50" s="44"/>
      <c r="V50" s="44"/>
      <c r="W50" s="44"/>
      <c r="X50" s="44"/>
      <c r="Y50" s="19"/>
    </row>
    <row r="51" spans="1:25" x14ac:dyDescent="0.25">
      <c r="A51" s="156" t="s">
        <v>6</v>
      </c>
      <c r="B51" s="156">
        <v>7</v>
      </c>
      <c r="C51" s="22" t="s">
        <v>13</v>
      </c>
      <c r="D51" s="128">
        <v>18</v>
      </c>
      <c r="E51" s="129"/>
      <c r="F51" s="147">
        <v>17</v>
      </c>
      <c r="G51" s="148"/>
      <c r="H51" s="139">
        <v>16</v>
      </c>
      <c r="I51" s="155"/>
      <c r="J51" s="24"/>
      <c r="K51" s="42" t="s">
        <v>23</v>
      </c>
      <c r="L51" s="42"/>
      <c r="M51" s="42"/>
      <c r="N51" s="42"/>
      <c r="O51" s="25"/>
      <c r="P51" s="19"/>
      <c r="Q51" s="19"/>
      <c r="R51" s="19"/>
      <c r="S51" s="26"/>
      <c r="T51" s="42" t="s">
        <v>26</v>
      </c>
      <c r="U51" s="42"/>
      <c r="V51" s="42"/>
      <c r="W51" s="42"/>
      <c r="X51" s="25"/>
      <c r="Y51" s="19"/>
    </row>
    <row r="52" spans="1:25" x14ac:dyDescent="0.25">
      <c r="A52" s="156"/>
      <c r="B52" s="156"/>
      <c r="C52" s="22" t="s">
        <v>14</v>
      </c>
      <c r="D52" s="126" t="s">
        <v>24</v>
      </c>
      <c r="E52" s="127"/>
      <c r="F52" s="145" t="s">
        <v>24</v>
      </c>
      <c r="G52" s="146"/>
      <c r="H52" s="126" t="s">
        <v>24</v>
      </c>
      <c r="I52" s="153"/>
      <c r="J52" s="27"/>
      <c r="K52" s="27"/>
      <c r="L52" s="27"/>
      <c r="M52" s="27"/>
      <c r="N52" s="27"/>
      <c r="O52" s="28"/>
      <c r="P52" s="19"/>
      <c r="Q52" s="19"/>
      <c r="R52" s="19"/>
      <c r="S52" s="29"/>
      <c r="T52" s="27"/>
      <c r="U52" s="27"/>
      <c r="V52" s="27"/>
      <c r="W52" s="27"/>
      <c r="X52" s="28"/>
      <c r="Y52" s="19"/>
    </row>
    <row r="53" spans="1:25" x14ac:dyDescent="0.25">
      <c r="A53" s="156"/>
      <c r="B53" s="156"/>
      <c r="C53" s="22" t="s">
        <v>15</v>
      </c>
      <c r="D53" s="126">
        <v>102.43</v>
      </c>
      <c r="E53" s="127"/>
      <c r="F53" s="145">
        <v>86.57</v>
      </c>
      <c r="G53" s="146"/>
      <c r="H53" s="126">
        <v>54.03</v>
      </c>
      <c r="I53" s="153"/>
      <c r="J53" s="27"/>
      <c r="K53" s="27"/>
      <c r="L53" s="27"/>
      <c r="M53" s="27"/>
      <c r="N53" s="27"/>
      <c r="O53" s="28"/>
      <c r="P53" s="19"/>
      <c r="Q53" s="19"/>
      <c r="R53" s="19"/>
      <c r="S53" s="29"/>
      <c r="T53" s="27"/>
      <c r="U53" s="27"/>
      <c r="V53" s="27"/>
      <c r="W53" s="27"/>
      <c r="X53" s="28"/>
      <c r="Y53" s="19"/>
    </row>
    <row r="54" spans="1:25" x14ac:dyDescent="0.25">
      <c r="A54" s="156"/>
      <c r="B54" s="156"/>
      <c r="C54" s="22" t="s">
        <v>16</v>
      </c>
      <c r="D54" s="126">
        <f>9.62+0.64</f>
        <v>10.26</v>
      </c>
      <c r="E54" s="127"/>
      <c r="F54" s="145">
        <f>28.77+0.64</f>
        <v>29.41</v>
      </c>
      <c r="G54" s="146"/>
      <c r="H54" s="126">
        <v>11.6</v>
      </c>
      <c r="I54" s="153"/>
      <c r="J54" s="27"/>
      <c r="K54" s="27"/>
      <c r="L54" s="98">
        <v>189.23</v>
      </c>
      <c r="M54" s="98"/>
      <c r="N54" s="27"/>
      <c r="O54" s="28"/>
      <c r="P54" s="19"/>
      <c r="Q54" s="19"/>
      <c r="R54" s="19"/>
      <c r="S54" s="29"/>
      <c r="T54" s="27"/>
      <c r="U54" s="27"/>
      <c r="V54" s="27"/>
      <c r="W54" s="27"/>
      <c r="X54" s="28"/>
      <c r="Y54" s="19"/>
    </row>
    <row r="55" spans="1:25" x14ac:dyDescent="0.25">
      <c r="A55" s="156"/>
      <c r="B55" s="156"/>
      <c r="C55" s="23" t="s">
        <v>17</v>
      </c>
      <c r="D55" s="126">
        <f>SUM(D53:E54)</f>
        <v>112.69000000000001</v>
      </c>
      <c r="E55" s="127"/>
      <c r="F55" s="145">
        <f>SUM(F53:G54)</f>
        <v>115.97999999999999</v>
      </c>
      <c r="G55" s="146"/>
      <c r="H55" s="126">
        <v>65.63</v>
      </c>
      <c r="I55" s="153"/>
      <c r="J55" s="27"/>
      <c r="K55" s="27"/>
      <c r="L55" s="19"/>
      <c r="M55" s="19"/>
      <c r="N55" s="27"/>
      <c r="O55" s="28"/>
      <c r="P55" s="21">
        <f>SUM(D55:O55)</f>
        <v>294.3</v>
      </c>
      <c r="Q55" s="19"/>
      <c r="R55" s="19"/>
      <c r="S55" s="29"/>
      <c r="T55" s="27"/>
      <c r="U55" s="27"/>
      <c r="V55" s="27"/>
      <c r="W55" s="27"/>
      <c r="X55" s="28"/>
      <c r="Y55" s="19"/>
    </row>
    <row r="56" spans="1:25" x14ac:dyDescent="0.25">
      <c r="A56" s="156"/>
      <c r="B56" s="156"/>
      <c r="C56" s="22" t="s">
        <v>18</v>
      </c>
      <c r="D56" s="126">
        <v>4500</v>
      </c>
      <c r="E56" s="127"/>
      <c r="F56" s="113">
        <v>5000</v>
      </c>
      <c r="G56" s="114"/>
      <c r="H56" s="126">
        <v>4000</v>
      </c>
      <c r="I56" s="153"/>
      <c r="J56" s="27"/>
      <c r="K56" s="27"/>
      <c r="L56" s="19"/>
      <c r="M56" s="19"/>
      <c r="N56" s="27"/>
      <c r="O56" s="28"/>
      <c r="P56" s="19"/>
      <c r="Q56" s="19"/>
      <c r="R56" s="19"/>
      <c r="S56" s="29"/>
      <c r="T56" s="27"/>
      <c r="U56" s="27"/>
      <c r="V56" s="27"/>
      <c r="W56" s="27"/>
      <c r="X56" s="28"/>
      <c r="Y56" s="19"/>
    </row>
    <row r="57" spans="1:25" ht="16.5" thickBot="1" x14ac:dyDescent="0.3">
      <c r="A57" s="180"/>
      <c r="B57" s="180"/>
      <c r="C57" s="30" t="s">
        <v>19</v>
      </c>
      <c r="D57" s="134">
        <f>D55*D56</f>
        <v>507105.00000000006</v>
      </c>
      <c r="E57" s="135"/>
      <c r="F57" s="136">
        <f>F55*F56</f>
        <v>579900</v>
      </c>
      <c r="G57" s="137"/>
      <c r="H57" s="134">
        <f>H55*H56</f>
        <v>262520</v>
      </c>
      <c r="I57" s="154"/>
      <c r="J57" s="31"/>
      <c r="K57" s="31"/>
      <c r="L57" s="31"/>
      <c r="M57" s="31"/>
      <c r="N57" s="31"/>
      <c r="O57" s="32"/>
      <c r="P57" s="19"/>
      <c r="Q57" s="21">
        <f>SUM(D57:P57)</f>
        <v>1349525</v>
      </c>
      <c r="R57" s="19"/>
      <c r="S57" s="33"/>
      <c r="T57" s="31"/>
      <c r="U57" s="31"/>
      <c r="V57" s="31"/>
      <c r="W57" s="31"/>
      <c r="X57" s="32"/>
      <c r="Y57" s="19"/>
    </row>
    <row r="58" spans="1:25" x14ac:dyDescent="0.25">
      <c r="A58" s="156" t="s">
        <v>7</v>
      </c>
      <c r="B58" s="156">
        <v>6</v>
      </c>
      <c r="C58" s="22" t="s">
        <v>13</v>
      </c>
      <c r="D58" s="139">
        <v>15</v>
      </c>
      <c r="E58" s="140"/>
      <c r="F58" s="151">
        <v>14</v>
      </c>
      <c r="G58" s="152"/>
      <c r="H58" s="143">
        <v>13</v>
      </c>
      <c r="I58" s="144"/>
      <c r="J58" s="92">
        <v>50</v>
      </c>
      <c r="K58" s="93"/>
      <c r="L58" s="115">
        <v>49</v>
      </c>
      <c r="M58" s="116"/>
      <c r="N58" s="96">
        <v>48</v>
      </c>
      <c r="O58" s="97"/>
      <c r="P58" s="19"/>
      <c r="Q58" s="19"/>
      <c r="R58" s="19"/>
      <c r="S58" s="75">
        <v>62</v>
      </c>
      <c r="T58" s="76"/>
      <c r="U58" s="77">
        <v>63</v>
      </c>
      <c r="V58" s="78"/>
      <c r="W58" s="79">
        <v>64</v>
      </c>
      <c r="X58" s="80"/>
      <c r="Y58" s="19"/>
    </row>
    <row r="59" spans="1:25" x14ac:dyDescent="0.25">
      <c r="A59" s="156"/>
      <c r="B59" s="156"/>
      <c r="C59" s="22" t="s">
        <v>14</v>
      </c>
      <c r="D59" s="126" t="s">
        <v>24</v>
      </c>
      <c r="E59" s="127"/>
      <c r="F59" s="145" t="s">
        <v>24</v>
      </c>
      <c r="G59" s="146"/>
      <c r="H59" s="86" t="s">
        <v>24</v>
      </c>
      <c r="I59" s="87"/>
      <c r="J59" s="86" t="s">
        <v>24</v>
      </c>
      <c r="K59" s="87"/>
      <c r="L59" s="111" t="s">
        <v>24</v>
      </c>
      <c r="M59" s="112"/>
      <c r="N59" s="90" t="s">
        <v>25</v>
      </c>
      <c r="O59" s="91"/>
      <c r="P59" s="19"/>
      <c r="Q59" s="19"/>
      <c r="R59" s="19"/>
      <c r="S59" s="45" t="s">
        <v>33</v>
      </c>
      <c r="T59" s="46"/>
      <c r="U59" s="65" t="s">
        <v>33</v>
      </c>
      <c r="V59" s="66"/>
      <c r="W59" s="67" t="s">
        <v>34</v>
      </c>
      <c r="X59" s="68"/>
      <c r="Y59" s="19"/>
    </row>
    <row r="60" spans="1:25" x14ac:dyDescent="0.25">
      <c r="A60" s="156"/>
      <c r="B60" s="156"/>
      <c r="C60" s="22" t="s">
        <v>15</v>
      </c>
      <c r="D60" s="126">
        <v>102.41</v>
      </c>
      <c r="E60" s="127"/>
      <c r="F60" s="145">
        <v>69.64</v>
      </c>
      <c r="G60" s="146"/>
      <c r="H60" s="86">
        <v>98.46</v>
      </c>
      <c r="I60" s="87"/>
      <c r="J60" s="86">
        <v>98.77</v>
      </c>
      <c r="K60" s="87"/>
      <c r="L60" s="111">
        <v>69.459999999999994</v>
      </c>
      <c r="M60" s="112"/>
      <c r="N60" s="90">
        <v>129.09</v>
      </c>
      <c r="O60" s="91"/>
      <c r="P60" s="19"/>
      <c r="Q60" s="19"/>
      <c r="R60" s="19"/>
      <c r="S60" s="45" t="s">
        <v>38</v>
      </c>
      <c r="T60" s="46"/>
      <c r="U60" s="65">
        <v>40.9</v>
      </c>
      <c r="V60" s="66"/>
      <c r="W60" s="67">
        <v>52.76</v>
      </c>
      <c r="X60" s="68"/>
      <c r="Y60" s="19"/>
    </row>
    <row r="61" spans="1:25" x14ac:dyDescent="0.25">
      <c r="A61" s="156"/>
      <c r="B61" s="156"/>
      <c r="C61" s="22" t="s">
        <v>16</v>
      </c>
      <c r="D61" s="126">
        <f>9.62+0.64</f>
        <v>10.26</v>
      </c>
      <c r="E61" s="127"/>
      <c r="F61" s="145">
        <v>9.02</v>
      </c>
      <c r="G61" s="146"/>
      <c r="H61" s="86">
        <f>10.94+0.64</f>
        <v>11.58</v>
      </c>
      <c r="I61" s="87"/>
      <c r="J61" s="86">
        <v>11.52</v>
      </c>
      <c r="K61" s="87"/>
      <c r="L61" s="111">
        <v>9.02</v>
      </c>
      <c r="M61" s="112"/>
      <c r="N61" s="90">
        <v>9.6199999999999992</v>
      </c>
      <c r="O61" s="91"/>
      <c r="P61" s="19"/>
      <c r="Q61" s="19"/>
      <c r="R61" s="19"/>
      <c r="S61" s="45">
        <v>4.59</v>
      </c>
      <c r="T61" s="46"/>
      <c r="U61" s="65">
        <v>4.41</v>
      </c>
      <c r="V61" s="66"/>
      <c r="W61" s="67">
        <v>4.59</v>
      </c>
      <c r="X61" s="68"/>
      <c r="Y61" s="19"/>
    </row>
    <row r="62" spans="1:25" x14ac:dyDescent="0.25">
      <c r="A62" s="156"/>
      <c r="B62" s="156"/>
      <c r="C62" s="23" t="s">
        <v>17</v>
      </c>
      <c r="D62" s="126">
        <f>SUM(D60:E61)</f>
        <v>112.67</v>
      </c>
      <c r="E62" s="127"/>
      <c r="F62" s="145">
        <f>SUM(F60:G61)</f>
        <v>78.66</v>
      </c>
      <c r="G62" s="146"/>
      <c r="H62" s="86">
        <f>SUM(H60:I61)</f>
        <v>110.03999999999999</v>
      </c>
      <c r="I62" s="87"/>
      <c r="J62" s="86">
        <f>SUM(J60:K61)</f>
        <v>110.28999999999999</v>
      </c>
      <c r="K62" s="87"/>
      <c r="L62" s="111">
        <f>SUM(L60:M61)</f>
        <v>78.47999999999999</v>
      </c>
      <c r="M62" s="112"/>
      <c r="N62" s="90">
        <f>SUM(N60:O61)</f>
        <v>138.71</v>
      </c>
      <c r="O62" s="91"/>
      <c r="P62" s="21">
        <f>SUM(D62:O62)</f>
        <v>628.85</v>
      </c>
      <c r="Q62" s="19"/>
      <c r="R62" s="19"/>
      <c r="S62" s="45">
        <v>46.06</v>
      </c>
      <c r="T62" s="46"/>
      <c r="U62" s="65">
        <v>45.3</v>
      </c>
      <c r="V62" s="66"/>
      <c r="W62" s="67">
        <v>57.35</v>
      </c>
      <c r="X62" s="68"/>
      <c r="Y62" s="21">
        <f>SUM(S62:X62)</f>
        <v>148.71</v>
      </c>
    </row>
    <row r="63" spans="1:25" x14ac:dyDescent="0.25">
      <c r="A63" s="156"/>
      <c r="B63" s="156"/>
      <c r="C63" s="22" t="s">
        <v>18</v>
      </c>
      <c r="D63" s="126">
        <v>4500</v>
      </c>
      <c r="E63" s="127"/>
      <c r="F63" s="113">
        <v>4800</v>
      </c>
      <c r="G63" s="114"/>
      <c r="H63" s="67">
        <v>4500</v>
      </c>
      <c r="I63" s="68"/>
      <c r="J63" s="67">
        <v>4500</v>
      </c>
      <c r="K63" s="68"/>
      <c r="L63" s="113">
        <v>4800</v>
      </c>
      <c r="M63" s="114"/>
      <c r="N63" s="45">
        <v>4500</v>
      </c>
      <c r="O63" s="46"/>
      <c r="P63" s="19"/>
      <c r="Q63" s="19"/>
      <c r="R63" s="19"/>
      <c r="S63" s="45">
        <v>3700</v>
      </c>
      <c r="T63" s="46"/>
      <c r="U63" s="45">
        <v>3700</v>
      </c>
      <c r="V63" s="46"/>
      <c r="W63" s="45">
        <v>3700</v>
      </c>
      <c r="X63" s="46"/>
      <c r="Y63" s="19"/>
    </row>
    <row r="64" spans="1:25" ht="16.5" thickBot="1" x14ac:dyDescent="0.3">
      <c r="A64" s="156"/>
      <c r="B64" s="156"/>
      <c r="C64" s="23" t="s">
        <v>19</v>
      </c>
      <c r="D64" s="134">
        <f>D62*D63</f>
        <v>507015</v>
      </c>
      <c r="E64" s="135"/>
      <c r="F64" s="136">
        <f>F62*F63</f>
        <v>377568</v>
      </c>
      <c r="G64" s="137"/>
      <c r="H64" s="138">
        <f>H62*H63</f>
        <v>495179.99999999994</v>
      </c>
      <c r="I64" s="100"/>
      <c r="J64" s="99">
        <f>J62*J63</f>
        <v>496304.99999999994</v>
      </c>
      <c r="K64" s="100"/>
      <c r="L64" s="101">
        <f>L62*L63</f>
        <v>376703.99999999994</v>
      </c>
      <c r="M64" s="102"/>
      <c r="N64" s="103">
        <f>N62*N63</f>
        <v>624195</v>
      </c>
      <c r="O64" s="104"/>
      <c r="P64" s="19"/>
      <c r="Q64" s="21">
        <f>SUM(D64:P64)</f>
        <v>2876967</v>
      </c>
      <c r="R64" s="19"/>
      <c r="S64" s="47">
        <f>S62*S63+4000</f>
        <v>174422</v>
      </c>
      <c r="T64" s="48"/>
      <c r="U64" s="49">
        <f>U62*U63</f>
        <v>167610</v>
      </c>
      <c r="V64" s="50"/>
      <c r="W64" s="51">
        <f>W62*W63</f>
        <v>212195</v>
      </c>
      <c r="X64" s="52"/>
      <c r="Y64" s="19"/>
    </row>
    <row r="65" spans="1:25" x14ac:dyDescent="0.25">
      <c r="A65" s="156" t="s">
        <v>8</v>
      </c>
      <c r="B65" s="156">
        <v>5</v>
      </c>
      <c r="C65" s="22" t="s">
        <v>13</v>
      </c>
      <c r="D65" s="139">
        <v>12</v>
      </c>
      <c r="E65" s="140"/>
      <c r="F65" s="151">
        <v>11</v>
      </c>
      <c r="G65" s="152"/>
      <c r="H65" s="143">
        <v>10</v>
      </c>
      <c r="I65" s="144"/>
      <c r="J65" s="105">
        <v>47</v>
      </c>
      <c r="K65" s="106"/>
      <c r="L65" s="119">
        <v>46</v>
      </c>
      <c r="M65" s="120"/>
      <c r="N65" s="109">
        <v>45</v>
      </c>
      <c r="O65" s="110"/>
      <c r="P65" s="19"/>
      <c r="Q65" s="19"/>
      <c r="R65" s="19"/>
      <c r="S65" s="69">
        <v>59</v>
      </c>
      <c r="T65" s="70"/>
      <c r="U65" s="71">
        <v>60</v>
      </c>
      <c r="V65" s="72"/>
      <c r="W65" s="73">
        <v>61</v>
      </c>
      <c r="X65" s="74"/>
      <c r="Y65" s="19"/>
    </row>
    <row r="66" spans="1:25" x14ac:dyDescent="0.25">
      <c r="A66" s="156"/>
      <c r="B66" s="156"/>
      <c r="C66" s="22" t="s">
        <v>14</v>
      </c>
      <c r="D66" s="126" t="s">
        <v>24</v>
      </c>
      <c r="E66" s="127"/>
      <c r="F66" s="145" t="s">
        <v>24</v>
      </c>
      <c r="G66" s="146"/>
      <c r="H66" s="86" t="s">
        <v>24</v>
      </c>
      <c r="I66" s="87"/>
      <c r="J66" s="86" t="s">
        <v>24</v>
      </c>
      <c r="K66" s="87"/>
      <c r="L66" s="111" t="s">
        <v>24</v>
      </c>
      <c r="M66" s="112"/>
      <c r="N66" s="90" t="s">
        <v>25</v>
      </c>
      <c r="O66" s="91"/>
      <c r="P66" s="19"/>
      <c r="Q66" s="19"/>
      <c r="R66" s="19"/>
      <c r="S66" s="45" t="s">
        <v>33</v>
      </c>
      <c r="T66" s="46"/>
      <c r="U66" s="65" t="s">
        <v>33</v>
      </c>
      <c r="V66" s="66"/>
      <c r="W66" s="67" t="s">
        <v>34</v>
      </c>
      <c r="X66" s="68"/>
      <c r="Y66" s="19"/>
    </row>
    <row r="67" spans="1:25" x14ac:dyDescent="0.25">
      <c r="A67" s="156"/>
      <c r="B67" s="156"/>
      <c r="C67" s="22" t="s">
        <v>15</v>
      </c>
      <c r="D67" s="126">
        <v>102.43</v>
      </c>
      <c r="E67" s="127"/>
      <c r="F67" s="145">
        <v>69.64</v>
      </c>
      <c r="G67" s="146"/>
      <c r="H67" s="86">
        <v>98.46</v>
      </c>
      <c r="I67" s="87"/>
      <c r="J67" s="86">
        <v>98.77</v>
      </c>
      <c r="K67" s="87"/>
      <c r="L67" s="111">
        <v>69.459999999999994</v>
      </c>
      <c r="M67" s="112"/>
      <c r="N67" s="90">
        <v>129.09</v>
      </c>
      <c r="O67" s="91"/>
      <c r="P67" s="19"/>
      <c r="Q67" s="19"/>
      <c r="R67" s="19"/>
      <c r="S67" s="45">
        <v>41.47</v>
      </c>
      <c r="T67" s="46"/>
      <c r="U67" s="65">
        <v>40.9</v>
      </c>
      <c r="V67" s="66"/>
      <c r="W67" s="67">
        <v>52.76</v>
      </c>
      <c r="X67" s="68"/>
      <c r="Y67" s="19"/>
    </row>
    <row r="68" spans="1:25" x14ac:dyDescent="0.25">
      <c r="A68" s="156"/>
      <c r="B68" s="156"/>
      <c r="C68" s="22" t="s">
        <v>16</v>
      </c>
      <c r="D68" s="126">
        <f>9.62+0.64</f>
        <v>10.26</v>
      </c>
      <c r="E68" s="127"/>
      <c r="F68" s="145">
        <v>9.02</v>
      </c>
      <c r="G68" s="146"/>
      <c r="H68" s="86">
        <f>10.94+0.64</f>
        <v>11.58</v>
      </c>
      <c r="I68" s="87"/>
      <c r="J68" s="86">
        <f>10.94+0.58</f>
        <v>11.52</v>
      </c>
      <c r="K68" s="87"/>
      <c r="L68" s="111">
        <v>9.02</v>
      </c>
      <c r="M68" s="112"/>
      <c r="N68" s="90">
        <v>9.6199999999999992</v>
      </c>
      <c r="O68" s="91"/>
      <c r="P68" s="19"/>
      <c r="Q68" s="19"/>
      <c r="R68" s="19"/>
      <c r="S68" s="45">
        <v>4.59</v>
      </c>
      <c r="T68" s="46"/>
      <c r="U68" s="65">
        <v>4.41</v>
      </c>
      <c r="V68" s="66"/>
      <c r="W68" s="67">
        <v>4.59</v>
      </c>
      <c r="X68" s="68"/>
      <c r="Y68" s="19"/>
    </row>
    <row r="69" spans="1:25" x14ac:dyDescent="0.25">
      <c r="A69" s="156"/>
      <c r="B69" s="156"/>
      <c r="C69" s="23" t="s">
        <v>17</v>
      </c>
      <c r="D69" s="126">
        <f>SUM(D67:E68)</f>
        <v>112.69000000000001</v>
      </c>
      <c r="E69" s="127"/>
      <c r="F69" s="145">
        <f>SUM(F67:G68)</f>
        <v>78.66</v>
      </c>
      <c r="G69" s="146"/>
      <c r="H69" s="86">
        <f>SUM(H67:I68)</f>
        <v>110.03999999999999</v>
      </c>
      <c r="I69" s="87"/>
      <c r="J69" s="86">
        <f>SUM(J67:K68)</f>
        <v>110.28999999999999</v>
      </c>
      <c r="K69" s="87"/>
      <c r="L69" s="111">
        <f>SUM(L67:M68)</f>
        <v>78.47999999999999</v>
      </c>
      <c r="M69" s="112"/>
      <c r="N69" s="90">
        <f>SUM(N67:O68)</f>
        <v>138.71</v>
      </c>
      <c r="O69" s="91"/>
      <c r="P69" s="21">
        <f>SUM(D69:O69)</f>
        <v>628.87</v>
      </c>
      <c r="Q69" s="19"/>
      <c r="R69" s="19"/>
      <c r="S69" s="45">
        <v>46.06</v>
      </c>
      <c r="T69" s="46"/>
      <c r="U69" s="65">
        <v>45.3</v>
      </c>
      <c r="V69" s="66"/>
      <c r="W69" s="67">
        <v>57.35</v>
      </c>
      <c r="X69" s="68"/>
      <c r="Y69" s="21">
        <f>SUM(S69:X69)</f>
        <v>148.71</v>
      </c>
    </row>
    <row r="70" spans="1:25" x14ac:dyDescent="0.25">
      <c r="A70" s="156"/>
      <c r="B70" s="156"/>
      <c r="C70" s="22" t="s">
        <v>18</v>
      </c>
      <c r="D70" s="126">
        <v>4500</v>
      </c>
      <c r="E70" s="127"/>
      <c r="F70" s="113">
        <v>4800</v>
      </c>
      <c r="G70" s="114"/>
      <c r="H70" s="67">
        <v>4500</v>
      </c>
      <c r="I70" s="68"/>
      <c r="J70" s="67">
        <v>4500</v>
      </c>
      <c r="K70" s="68"/>
      <c r="L70" s="113">
        <v>4800</v>
      </c>
      <c r="M70" s="114"/>
      <c r="N70" s="45">
        <v>4500</v>
      </c>
      <c r="O70" s="46"/>
      <c r="P70" s="19"/>
      <c r="Q70" s="19"/>
      <c r="R70" s="19"/>
      <c r="S70" s="45">
        <v>3700</v>
      </c>
      <c r="T70" s="46"/>
      <c r="U70" s="45">
        <v>3700</v>
      </c>
      <c r="V70" s="46"/>
      <c r="W70" s="45">
        <v>3700</v>
      </c>
      <c r="X70" s="46"/>
      <c r="Y70" s="19"/>
    </row>
    <row r="71" spans="1:25" ht="16.5" thickBot="1" x14ac:dyDescent="0.3">
      <c r="A71" s="156"/>
      <c r="B71" s="156"/>
      <c r="C71" s="23" t="s">
        <v>19</v>
      </c>
      <c r="D71" s="121">
        <f>D69*D70</f>
        <v>507105.00000000006</v>
      </c>
      <c r="E71" s="122"/>
      <c r="F71" s="149">
        <f>F69*F70</f>
        <v>377568</v>
      </c>
      <c r="G71" s="150"/>
      <c r="H71" s="125">
        <f>H69*H70</f>
        <v>495179.99999999994</v>
      </c>
      <c r="I71" s="83"/>
      <c r="J71" s="82">
        <f>J69*J70</f>
        <v>496304.99999999994</v>
      </c>
      <c r="K71" s="83"/>
      <c r="L71" s="117">
        <f>L69*L70</f>
        <v>376703.99999999994</v>
      </c>
      <c r="M71" s="118"/>
      <c r="N71" s="84">
        <f>N69*N70</f>
        <v>624195</v>
      </c>
      <c r="O71" s="85"/>
      <c r="P71" s="19"/>
      <c r="Q71" s="21">
        <f>SUM(D71:P71)</f>
        <v>2877057</v>
      </c>
      <c r="R71" s="19"/>
      <c r="S71" s="47">
        <f>S69*S70</f>
        <v>170422</v>
      </c>
      <c r="T71" s="48"/>
      <c r="U71" s="49">
        <f>U69*U70</f>
        <v>167610</v>
      </c>
      <c r="V71" s="50"/>
      <c r="W71" s="51">
        <f>W69*W70</f>
        <v>212195</v>
      </c>
      <c r="X71" s="52"/>
      <c r="Y71" s="19"/>
    </row>
    <row r="72" spans="1:25" x14ac:dyDescent="0.25">
      <c r="A72" s="156" t="s">
        <v>9</v>
      </c>
      <c r="B72" s="156">
        <v>4</v>
      </c>
      <c r="C72" s="22" t="s">
        <v>13</v>
      </c>
      <c r="D72" s="128">
        <v>9</v>
      </c>
      <c r="E72" s="129"/>
      <c r="F72" s="147">
        <v>8</v>
      </c>
      <c r="G72" s="148"/>
      <c r="H72" s="132">
        <v>7</v>
      </c>
      <c r="I72" s="133"/>
      <c r="J72" s="92">
        <v>44</v>
      </c>
      <c r="K72" s="93"/>
      <c r="L72" s="115">
        <v>43</v>
      </c>
      <c r="M72" s="116"/>
      <c r="N72" s="96">
        <v>42</v>
      </c>
      <c r="O72" s="97"/>
      <c r="P72" s="19"/>
      <c r="Q72" s="19"/>
      <c r="R72" s="19"/>
      <c r="S72" s="69">
        <v>56</v>
      </c>
      <c r="T72" s="70"/>
      <c r="U72" s="71">
        <v>57</v>
      </c>
      <c r="V72" s="72"/>
      <c r="W72" s="73">
        <v>58</v>
      </c>
      <c r="X72" s="74"/>
      <c r="Y72" s="19"/>
    </row>
    <row r="73" spans="1:25" x14ac:dyDescent="0.25">
      <c r="A73" s="156"/>
      <c r="B73" s="156"/>
      <c r="C73" s="22" t="s">
        <v>14</v>
      </c>
      <c r="D73" s="126" t="s">
        <v>24</v>
      </c>
      <c r="E73" s="127"/>
      <c r="F73" s="145" t="s">
        <v>24</v>
      </c>
      <c r="G73" s="146"/>
      <c r="H73" s="86" t="s">
        <v>24</v>
      </c>
      <c r="I73" s="87"/>
      <c r="J73" s="86" t="s">
        <v>24</v>
      </c>
      <c r="K73" s="87"/>
      <c r="L73" s="111" t="s">
        <v>24</v>
      </c>
      <c r="M73" s="112"/>
      <c r="N73" s="90" t="s">
        <v>25</v>
      </c>
      <c r="O73" s="91"/>
      <c r="P73" s="19"/>
      <c r="Q73" s="19"/>
      <c r="R73" s="19"/>
      <c r="S73" s="45" t="s">
        <v>33</v>
      </c>
      <c r="T73" s="46"/>
      <c r="U73" s="65" t="s">
        <v>33</v>
      </c>
      <c r="V73" s="66"/>
      <c r="W73" s="67" t="s">
        <v>34</v>
      </c>
      <c r="X73" s="68"/>
      <c r="Y73" s="19"/>
    </row>
    <row r="74" spans="1:25" x14ac:dyDescent="0.25">
      <c r="A74" s="156"/>
      <c r="B74" s="156"/>
      <c r="C74" s="22" t="s">
        <v>15</v>
      </c>
      <c r="D74" s="126">
        <v>102.43</v>
      </c>
      <c r="E74" s="127"/>
      <c r="F74" s="145">
        <v>69.64</v>
      </c>
      <c r="G74" s="146"/>
      <c r="H74" s="86">
        <v>98.46</v>
      </c>
      <c r="I74" s="87"/>
      <c r="J74" s="86">
        <v>98.77</v>
      </c>
      <c r="K74" s="87"/>
      <c r="L74" s="111">
        <v>69.459999999999994</v>
      </c>
      <c r="M74" s="112"/>
      <c r="N74" s="90">
        <v>129.09</v>
      </c>
      <c r="O74" s="91"/>
      <c r="P74" s="19"/>
      <c r="Q74" s="19"/>
      <c r="R74" s="19"/>
      <c r="S74" s="45">
        <v>41.47</v>
      </c>
      <c r="T74" s="46"/>
      <c r="U74" s="65">
        <v>40.9</v>
      </c>
      <c r="V74" s="66"/>
      <c r="W74" s="67">
        <v>52.76</v>
      </c>
      <c r="X74" s="68"/>
      <c r="Y74" s="19"/>
    </row>
    <row r="75" spans="1:25" x14ac:dyDescent="0.25">
      <c r="A75" s="156"/>
      <c r="B75" s="156"/>
      <c r="C75" s="22" t="s">
        <v>16</v>
      </c>
      <c r="D75" s="126">
        <f>9.62+0.64</f>
        <v>10.26</v>
      </c>
      <c r="E75" s="127"/>
      <c r="F75" s="145">
        <v>9.02</v>
      </c>
      <c r="G75" s="146"/>
      <c r="H75" s="86">
        <f>10.94+0.64</f>
        <v>11.58</v>
      </c>
      <c r="I75" s="87"/>
      <c r="J75" s="86">
        <f>10.94+0.58</f>
        <v>11.52</v>
      </c>
      <c r="K75" s="87"/>
      <c r="L75" s="111">
        <v>9.02</v>
      </c>
      <c r="M75" s="112"/>
      <c r="N75" s="90">
        <v>9.6199999999999992</v>
      </c>
      <c r="O75" s="91"/>
      <c r="P75" s="19"/>
      <c r="Q75" s="19"/>
      <c r="R75" s="19"/>
      <c r="S75" s="45">
        <v>4.59</v>
      </c>
      <c r="T75" s="46"/>
      <c r="U75" s="65">
        <v>4.41</v>
      </c>
      <c r="V75" s="66"/>
      <c r="W75" s="67">
        <v>4.59</v>
      </c>
      <c r="X75" s="68"/>
      <c r="Y75" s="19"/>
    </row>
    <row r="76" spans="1:25" x14ac:dyDescent="0.25">
      <c r="A76" s="156"/>
      <c r="B76" s="156"/>
      <c r="C76" s="23" t="s">
        <v>17</v>
      </c>
      <c r="D76" s="126">
        <f>SUM(D74:E75)</f>
        <v>112.69000000000001</v>
      </c>
      <c r="E76" s="127"/>
      <c r="F76" s="145">
        <f>SUM(F74:G75)</f>
        <v>78.66</v>
      </c>
      <c r="G76" s="146"/>
      <c r="H76" s="86">
        <f>SUM(H74:I75)</f>
        <v>110.03999999999999</v>
      </c>
      <c r="I76" s="87"/>
      <c r="J76" s="86">
        <f>SUM(J74:K75)</f>
        <v>110.28999999999999</v>
      </c>
      <c r="K76" s="87"/>
      <c r="L76" s="111">
        <f>SUM(L74:M75)</f>
        <v>78.47999999999999</v>
      </c>
      <c r="M76" s="112"/>
      <c r="N76" s="90">
        <f>SUM(N74:O75)</f>
        <v>138.71</v>
      </c>
      <c r="O76" s="91"/>
      <c r="P76" s="21">
        <f>SUM(D76:O76)</f>
        <v>628.87</v>
      </c>
      <c r="Q76" s="19"/>
      <c r="R76" s="19"/>
      <c r="S76" s="45">
        <v>46.06</v>
      </c>
      <c r="T76" s="46"/>
      <c r="U76" s="65">
        <v>45.3</v>
      </c>
      <c r="V76" s="66"/>
      <c r="W76" s="67">
        <v>57.35</v>
      </c>
      <c r="X76" s="68"/>
      <c r="Y76" s="21">
        <f>SUM(S76:X76)</f>
        <v>148.71</v>
      </c>
    </row>
    <row r="77" spans="1:25" x14ac:dyDescent="0.25">
      <c r="A77" s="156"/>
      <c r="B77" s="156"/>
      <c r="C77" s="22" t="s">
        <v>18</v>
      </c>
      <c r="D77" s="126">
        <v>4500</v>
      </c>
      <c r="E77" s="127"/>
      <c r="F77" s="113">
        <v>4800</v>
      </c>
      <c r="G77" s="114"/>
      <c r="H77" s="67">
        <v>4500</v>
      </c>
      <c r="I77" s="68"/>
      <c r="J77" s="67">
        <v>4500</v>
      </c>
      <c r="K77" s="68"/>
      <c r="L77" s="113">
        <v>4800</v>
      </c>
      <c r="M77" s="114"/>
      <c r="N77" s="45">
        <v>4500</v>
      </c>
      <c r="O77" s="46"/>
      <c r="P77" s="19"/>
      <c r="Q77" s="19"/>
      <c r="R77" s="19"/>
      <c r="S77" s="45">
        <v>3700</v>
      </c>
      <c r="T77" s="46"/>
      <c r="U77" s="45">
        <v>3700</v>
      </c>
      <c r="V77" s="46"/>
      <c r="W77" s="45">
        <v>3700</v>
      </c>
      <c r="X77" s="46"/>
      <c r="Y77" s="19"/>
    </row>
    <row r="78" spans="1:25" ht="16.5" thickBot="1" x14ac:dyDescent="0.3">
      <c r="A78" s="156"/>
      <c r="B78" s="156"/>
      <c r="C78" s="23" t="s">
        <v>19</v>
      </c>
      <c r="D78" s="134">
        <f>D76*D77</f>
        <v>507105.00000000006</v>
      </c>
      <c r="E78" s="135"/>
      <c r="F78" s="136">
        <f>F76*F77</f>
        <v>377568</v>
      </c>
      <c r="G78" s="137"/>
      <c r="H78" s="138">
        <f>H76*H77</f>
        <v>495179.99999999994</v>
      </c>
      <c r="I78" s="100"/>
      <c r="J78" s="99">
        <f>J76*J77</f>
        <v>496304.99999999994</v>
      </c>
      <c r="K78" s="100"/>
      <c r="L78" s="101">
        <f>L76*L77</f>
        <v>376703.99999999994</v>
      </c>
      <c r="M78" s="102"/>
      <c r="N78" s="103">
        <f>N76*N77</f>
        <v>624195</v>
      </c>
      <c r="O78" s="104"/>
      <c r="P78" s="19"/>
      <c r="Q78" s="21">
        <f>SUM(D78:P78)</f>
        <v>2877057</v>
      </c>
      <c r="R78" s="19"/>
      <c r="S78" s="47">
        <f>S76*S77</f>
        <v>170422</v>
      </c>
      <c r="T78" s="48"/>
      <c r="U78" s="49">
        <f>U76*U77</f>
        <v>167610</v>
      </c>
      <c r="V78" s="50"/>
      <c r="W78" s="51">
        <f>W76*W77</f>
        <v>212195</v>
      </c>
      <c r="X78" s="52"/>
      <c r="Y78" s="19"/>
    </row>
    <row r="79" spans="1:25" x14ac:dyDescent="0.25">
      <c r="A79" s="156" t="s">
        <v>10</v>
      </c>
      <c r="B79" s="156">
        <v>3</v>
      </c>
      <c r="C79" s="22" t="s">
        <v>13</v>
      </c>
      <c r="D79" s="139">
        <v>6</v>
      </c>
      <c r="E79" s="140"/>
      <c r="F79" s="141">
        <v>5</v>
      </c>
      <c r="G79" s="142"/>
      <c r="H79" s="143">
        <v>4</v>
      </c>
      <c r="I79" s="144"/>
      <c r="J79" s="105">
        <v>41</v>
      </c>
      <c r="K79" s="106"/>
      <c r="L79" s="107">
        <v>40</v>
      </c>
      <c r="M79" s="108"/>
      <c r="N79" s="109">
        <v>39</v>
      </c>
      <c r="O79" s="110"/>
      <c r="P79" s="19"/>
      <c r="Q79" s="19"/>
      <c r="R79" s="19"/>
      <c r="S79" s="69">
        <v>53</v>
      </c>
      <c r="T79" s="70"/>
      <c r="U79" s="71">
        <v>54</v>
      </c>
      <c r="V79" s="72"/>
      <c r="W79" s="73">
        <v>55</v>
      </c>
      <c r="X79" s="74"/>
      <c r="Y79" s="19"/>
    </row>
    <row r="80" spans="1:25" x14ac:dyDescent="0.25">
      <c r="A80" s="156"/>
      <c r="B80" s="156"/>
      <c r="C80" s="22" t="s">
        <v>14</v>
      </c>
      <c r="D80" s="126" t="s">
        <v>24</v>
      </c>
      <c r="E80" s="127"/>
      <c r="F80" s="90" t="s">
        <v>24</v>
      </c>
      <c r="G80" s="91"/>
      <c r="H80" s="86" t="s">
        <v>24</v>
      </c>
      <c r="I80" s="87"/>
      <c r="J80" s="86" t="s">
        <v>24</v>
      </c>
      <c r="K80" s="87"/>
      <c r="L80" s="88" t="s">
        <v>24</v>
      </c>
      <c r="M80" s="89"/>
      <c r="N80" s="90" t="s">
        <v>25</v>
      </c>
      <c r="O80" s="91"/>
      <c r="P80" s="19"/>
      <c r="Q80" s="19"/>
      <c r="R80" s="19"/>
      <c r="S80" s="45" t="s">
        <v>33</v>
      </c>
      <c r="T80" s="46"/>
      <c r="U80" s="65" t="s">
        <v>33</v>
      </c>
      <c r="V80" s="66"/>
      <c r="W80" s="67" t="s">
        <v>34</v>
      </c>
      <c r="X80" s="68"/>
      <c r="Y80" s="19"/>
    </row>
    <row r="81" spans="1:25" x14ac:dyDescent="0.25">
      <c r="A81" s="156"/>
      <c r="B81" s="156"/>
      <c r="C81" s="22" t="s">
        <v>15</v>
      </c>
      <c r="D81" s="126">
        <v>102.43</v>
      </c>
      <c r="E81" s="127"/>
      <c r="F81" s="90">
        <v>69.64</v>
      </c>
      <c r="G81" s="91"/>
      <c r="H81" s="86">
        <v>98.46</v>
      </c>
      <c r="I81" s="87"/>
      <c r="J81" s="86">
        <v>98.77</v>
      </c>
      <c r="K81" s="87"/>
      <c r="L81" s="88">
        <v>69.459999999999994</v>
      </c>
      <c r="M81" s="89"/>
      <c r="N81" s="90">
        <v>129.09</v>
      </c>
      <c r="O81" s="91"/>
      <c r="P81" s="19"/>
      <c r="Q81" s="19"/>
      <c r="R81" s="19"/>
      <c r="S81" s="45">
        <v>41.47</v>
      </c>
      <c r="T81" s="46"/>
      <c r="U81" s="65">
        <v>40.9</v>
      </c>
      <c r="V81" s="66"/>
      <c r="W81" s="67">
        <v>52.76</v>
      </c>
      <c r="X81" s="68"/>
      <c r="Y81" s="19"/>
    </row>
    <row r="82" spans="1:25" x14ac:dyDescent="0.25">
      <c r="A82" s="156"/>
      <c r="B82" s="156"/>
      <c r="C82" s="22" t="s">
        <v>16</v>
      </c>
      <c r="D82" s="126">
        <f>9.62+0.64</f>
        <v>10.26</v>
      </c>
      <c r="E82" s="127"/>
      <c r="F82" s="90">
        <v>9.02</v>
      </c>
      <c r="G82" s="91"/>
      <c r="H82" s="86">
        <f>10.94+0.64</f>
        <v>11.58</v>
      </c>
      <c r="I82" s="87"/>
      <c r="J82" s="86">
        <f>10.94+0.58</f>
        <v>11.52</v>
      </c>
      <c r="K82" s="87"/>
      <c r="L82" s="88">
        <v>9.02</v>
      </c>
      <c r="M82" s="89"/>
      <c r="N82" s="90">
        <v>9.6199999999999992</v>
      </c>
      <c r="O82" s="91"/>
      <c r="P82" s="19"/>
      <c r="Q82" s="19"/>
      <c r="R82" s="19"/>
      <c r="S82" s="45">
        <v>4.59</v>
      </c>
      <c r="T82" s="46"/>
      <c r="U82" s="65">
        <v>4.41</v>
      </c>
      <c r="V82" s="66"/>
      <c r="W82" s="67">
        <v>4.59</v>
      </c>
      <c r="X82" s="68"/>
      <c r="Y82" s="19"/>
    </row>
    <row r="83" spans="1:25" x14ac:dyDescent="0.25">
      <c r="A83" s="156"/>
      <c r="B83" s="156"/>
      <c r="C83" s="23" t="s">
        <v>17</v>
      </c>
      <c r="D83" s="126">
        <f>SUM(D81:E82)</f>
        <v>112.69000000000001</v>
      </c>
      <c r="E83" s="127"/>
      <c r="F83" s="90">
        <f>SUM(F81:G82)</f>
        <v>78.66</v>
      </c>
      <c r="G83" s="91"/>
      <c r="H83" s="86">
        <f>SUM(H81:I82)</f>
        <v>110.03999999999999</v>
      </c>
      <c r="I83" s="87"/>
      <c r="J83" s="86">
        <f>SUM(J81:K82)</f>
        <v>110.28999999999999</v>
      </c>
      <c r="K83" s="87"/>
      <c r="L83" s="88">
        <f>SUM(L81:M82)</f>
        <v>78.47999999999999</v>
      </c>
      <c r="M83" s="89"/>
      <c r="N83" s="90">
        <f>SUM(N81:O82)</f>
        <v>138.71</v>
      </c>
      <c r="O83" s="91"/>
      <c r="P83" s="21">
        <f>SUM(D83:O83)</f>
        <v>628.87</v>
      </c>
      <c r="Q83" s="19"/>
      <c r="R83" s="19"/>
      <c r="S83" s="45">
        <v>46.06</v>
      </c>
      <c r="T83" s="46"/>
      <c r="U83" s="65">
        <v>45.3</v>
      </c>
      <c r="V83" s="66"/>
      <c r="W83" s="67">
        <v>57.35</v>
      </c>
      <c r="X83" s="68"/>
      <c r="Y83" s="21">
        <f>SUM(S83:X83)</f>
        <v>148.71</v>
      </c>
    </row>
    <row r="84" spans="1:25" x14ac:dyDescent="0.25">
      <c r="A84" s="156"/>
      <c r="B84" s="156"/>
      <c r="C84" s="22" t="s">
        <v>18</v>
      </c>
      <c r="D84" s="126">
        <v>4500</v>
      </c>
      <c r="E84" s="127"/>
      <c r="F84" s="45">
        <v>4800</v>
      </c>
      <c r="G84" s="46"/>
      <c r="H84" s="67">
        <v>4500</v>
      </c>
      <c r="I84" s="68"/>
      <c r="J84" s="67">
        <v>4500</v>
      </c>
      <c r="K84" s="68"/>
      <c r="L84" s="45">
        <v>4800</v>
      </c>
      <c r="M84" s="46"/>
      <c r="N84" s="45">
        <v>4500</v>
      </c>
      <c r="O84" s="46"/>
      <c r="P84" s="19"/>
      <c r="Q84" s="19"/>
      <c r="R84" s="19"/>
      <c r="S84" s="45">
        <v>3700</v>
      </c>
      <c r="T84" s="46"/>
      <c r="U84" s="45">
        <v>3700</v>
      </c>
      <c r="V84" s="46"/>
      <c r="W84" s="45">
        <v>3700</v>
      </c>
      <c r="X84" s="46"/>
      <c r="Y84" s="19"/>
    </row>
    <row r="85" spans="1:25" ht="16.5" thickBot="1" x14ac:dyDescent="0.3">
      <c r="A85" s="156"/>
      <c r="B85" s="156"/>
      <c r="C85" s="23" t="s">
        <v>19</v>
      </c>
      <c r="D85" s="121">
        <f>D83*D84</f>
        <v>507105.00000000006</v>
      </c>
      <c r="E85" s="122"/>
      <c r="F85" s="123">
        <f>F83*F84</f>
        <v>377568</v>
      </c>
      <c r="G85" s="124"/>
      <c r="H85" s="125">
        <f>H83*H84</f>
        <v>495179.99999999994</v>
      </c>
      <c r="I85" s="83"/>
      <c r="J85" s="82">
        <f>J83*J84</f>
        <v>496304.99999999994</v>
      </c>
      <c r="K85" s="83"/>
      <c r="L85" s="84">
        <f>L83*L84</f>
        <v>376703.99999999994</v>
      </c>
      <c r="M85" s="85"/>
      <c r="N85" s="84">
        <f>N83*N84</f>
        <v>624195</v>
      </c>
      <c r="O85" s="85"/>
      <c r="P85" s="19"/>
      <c r="Q85" s="21">
        <f>SUM(D85:P85)</f>
        <v>2877057</v>
      </c>
      <c r="R85" s="19"/>
      <c r="S85" s="47">
        <f>S83*S84</f>
        <v>170422</v>
      </c>
      <c r="T85" s="48"/>
      <c r="U85" s="49">
        <f>U83*U84</f>
        <v>167610</v>
      </c>
      <c r="V85" s="50"/>
      <c r="W85" s="51">
        <f>W83*W84</f>
        <v>212195</v>
      </c>
      <c r="X85" s="52"/>
      <c r="Y85" s="19"/>
    </row>
    <row r="86" spans="1:25" x14ac:dyDescent="0.25">
      <c r="A86" s="156" t="s">
        <v>11</v>
      </c>
      <c r="B86" s="156">
        <v>2</v>
      </c>
      <c r="C86" s="22" t="s">
        <v>13</v>
      </c>
      <c r="D86" s="128">
        <v>3</v>
      </c>
      <c r="E86" s="129"/>
      <c r="F86" s="130">
        <v>2</v>
      </c>
      <c r="G86" s="131"/>
      <c r="H86" s="132">
        <v>1</v>
      </c>
      <c r="I86" s="133"/>
      <c r="J86" s="92">
        <v>38</v>
      </c>
      <c r="K86" s="93"/>
      <c r="L86" s="94">
        <v>37</v>
      </c>
      <c r="M86" s="95"/>
      <c r="N86" s="96">
        <v>36</v>
      </c>
      <c r="O86" s="97"/>
      <c r="P86" s="19"/>
      <c r="Q86" s="19"/>
      <c r="R86" s="19"/>
      <c r="S86" s="63">
        <v>51</v>
      </c>
      <c r="T86" s="64"/>
      <c r="U86" s="61">
        <v>52</v>
      </c>
      <c r="V86" s="62"/>
      <c r="W86" s="34"/>
      <c r="X86" s="35"/>
      <c r="Y86" s="19"/>
    </row>
    <row r="87" spans="1:25" x14ac:dyDescent="0.25">
      <c r="A87" s="156"/>
      <c r="B87" s="156"/>
      <c r="C87" s="22" t="s">
        <v>14</v>
      </c>
      <c r="D87" s="126" t="s">
        <v>24</v>
      </c>
      <c r="E87" s="127"/>
      <c r="F87" s="90" t="s">
        <v>24</v>
      </c>
      <c r="G87" s="91"/>
      <c r="H87" s="86" t="s">
        <v>24</v>
      </c>
      <c r="I87" s="87"/>
      <c r="J87" s="86" t="s">
        <v>24</v>
      </c>
      <c r="K87" s="87"/>
      <c r="L87" s="88" t="s">
        <v>24</v>
      </c>
      <c r="M87" s="89"/>
      <c r="N87" s="90" t="s">
        <v>25</v>
      </c>
      <c r="O87" s="91"/>
      <c r="P87" s="19"/>
      <c r="Q87" s="19"/>
      <c r="R87" s="19"/>
      <c r="S87" s="59" t="s">
        <v>39</v>
      </c>
      <c r="T87" s="60"/>
      <c r="U87" s="57" t="s">
        <v>39</v>
      </c>
      <c r="V87" s="58"/>
      <c r="W87" s="36"/>
      <c r="X87" s="37"/>
      <c r="Y87" s="19"/>
    </row>
    <row r="88" spans="1:25" x14ac:dyDescent="0.25">
      <c r="A88" s="156"/>
      <c r="B88" s="156"/>
      <c r="C88" s="22" t="s">
        <v>15</v>
      </c>
      <c r="D88" s="126">
        <v>102.43</v>
      </c>
      <c r="E88" s="127"/>
      <c r="F88" s="90">
        <v>69.64</v>
      </c>
      <c r="G88" s="91"/>
      <c r="H88" s="86">
        <v>98.46</v>
      </c>
      <c r="I88" s="87"/>
      <c r="J88" s="86">
        <v>98.77</v>
      </c>
      <c r="K88" s="87"/>
      <c r="L88" s="88">
        <v>69.459999999999994</v>
      </c>
      <c r="M88" s="89"/>
      <c r="N88" s="90">
        <v>129.09</v>
      </c>
      <c r="O88" s="91"/>
      <c r="P88" s="19"/>
      <c r="Q88" s="19"/>
      <c r="R88" s="19"/>
      <c r="S88" s="59"/>
      <c r="T88" s="60"/>
      <c r="U88" s="57"/>
      <c r="V88" s="58"/>
      <c r="W88" s="36"/>
      <c r="X88" s="37"/>
      <c r="Y88" s="19"/>
    </row>
    <row r="89" spans="1:25" x14ac:dyDescent="0.25">
      <c r="A89" s="156"/>
      <c r="B89" s="156"/>
      <c r="C89" s="22" t="s">
        <v>16</v>
      </c>
      <c r="D89" s="126">
        <f>9.62+0.64</f>
        <v>10.26</v>
      </c>
      <c r="E89" s="127"/>
      <c r="F89" s="90">
        <v>9.02</v>
      </c>
      <c r="G89" s="91"/>
      <c r="H89" s="86">
        <f>10.94+0.64</f>
        <v>11.58</v>
      </c>
      <c r="I89" s="87"/>
      <c r="J89" s="86">
        <f>10.94+0.58</f>
        <v>11.52</v>
      </c>
      <c r="K89" s="87"/>
      <c r="L89" s="88">
        <v>9.02</v>
      </c>
      <c r="M89" s="89"/>
      <c r="N89" s="90">
        <v>9.6199999999999992</v>
      </c>
      <c r="O89" s="91"/>
      <c r="P89" s="19"/>
      <c r="Q89" s="19"/>
      <c r="R89" s="19"/>
      <c r="S89" s="59">
        <v>0</v>
      </c>
      <c r="T89" s="60"/>
      <c r="U89" s="57">
        <v>0</v>
      </c>
      <c r="V89" s="58"/>
      <c r="W89" s="36"/>
      <c r="X89" s="37"/>
      <c r="Y89" s="19"/>
    </row>
    <row r="90" spans="1:25" x14ac:dyDescent="0.25">
      <c r="A90" s="156"/>
      <c r="B90" s="156"/>
      <c r="C90" s="23" t="s">
        <v>17</v>
      </c>
      <c r="D90" s="126">
        <f>SUM(D88:E89)</f>
        <v>112.69000000000001</v>
      </c>
      <c r="E90" s="127"/>
      <c r="F90" s="90">
        <v>78.66</v>
      </c>
      <c r="G90" s="91"/>
      <c r="H90" s="86">
        <f>SUM(H88:I89)</f>
        <v>110.03999999999999</v>
      </c>
      <c r="I90" s="87"/>
      <c r="J90" s="86">
        <f>SUM(J88:K89)</f>
        <v>110.28999999999999</v>
      </c>
      <c r="K90" s="87"/>
      <c r="L90" s="88">
        <f>SUM(L88:M89)</f>
        <v>78.47999999999999</v>
      </c>
      <c r="M90" s="89"/>
      <c r="N90" s="90">
        <f>SUM(N88:O89)</f>
        <v>138.71</v>
      </c>
      <c r="O90" s="91"/>
      <c r="P90" s="21">
        <f>SUM(D90:O90)</f>
        <v>628.87</v>
      </c>
      <c r="Q90" s="19"/>
      <c r="R90" s="19"/>
      <c r="S90" s="59">
        <v>21.43</v>
      </c>
      <c r="T90" s="60"/>
      <c r="U90" s="57">
        <v>21.32</v>
      </c>
      <c r="V90" s="58"/>
      <c r="W90" s="36"/>
      <c r="X90" s="37"/>
      <c r="Y90" s="21">
        <f>S90</f>
        <v>21.43</v>
      </c>
    </row>
    <row r="91" spans="1:25" x14ac:dyDescent="0.25">
      <c r="A91" s="156"/>
      <c r="B91" s="156"/>
      <c r="C91" s="22" t="s">
        <v>18</v>
      </c>
      <c r="D91" s="126">
        <v>4500</v>
      </c>
      <c r="E91" s="127"/>
      <c r="F91" s="45">
        <v>4800</v>
      </c>
      <c r="G91" s="46"/>
      <c r="H91" s="67">
        <v>4500</v>
      </c>
      <c r="I91" s="68"/>
      <c r="J91" s="67">
        <v>4500</v>
      </c>
      <c r="K91" s="68"/>
      <c r="L91" s="45">
        <v>4800</v>
      </c>
      <c r="M91" s="46"/>
      <c r="N91" s="45">
        <v>4500</v>
      </c>
      <c r="O91" s="46"/>
      <c r="P91" s="19"/>
      <c r="Q91" s="19"/>
      <c r="R91" s="19"/>
      <c r="S91" s="59">
        <v>2950</v>
      </c>
      <c r="T91" s="60"/>
      <c r="U91" s="57">
        <v>2950</v>
      </c>
      <c r="V91" s="58"/>
      <c r="W91" s="36"/>
      <c r="X91" s="37"/>
      <c r="Y91" s="19"/>
    </row>
    <row r="92" spans="1:25" ht="16.5" thickBot="1" x14ac:dyDescent="0.3">
      <c r="A92" s="156"/>
      <c r="B92" s="156"/>
      <c r="C92" s="23" t="s">
        <v>19</v>
      </c>
      <c r="D92" s="121">
        <f>D90*D91</f>
        <v>507105.00000000006</v>
      </c>
      <c r="E92" s="122"/>
      <c r="F92" s="123">
        <f>F90*F91</f>
        <v>377568</v>
      </c>
      <c r="G92" s="124"/>
      <c r="H92" s="125">
        <f>H90*H91</f>
        <v>495179.99999999994</v>
      </c>
      <c r="I92" s="83"/>
      <c r="J92" s="82">
        <f>J90*J91</f>
        <v>496304.99999999994</v>
      </c>
      <c r="K92" s="83"/>
      <c r="L92" s="84">
        <f>L90*L91</f>
        <v>376703.99999999994</v>
      </c>
      <c r="M92" s="85"/>
      <c r="N92" s="84">
        <f>N90*N91</f>
        <v>624195</v>
      </c>
      <c r="O92" s="85"/>
      <c r="P92" s="19"/>
      <c r="Q92" s="21">
        <f>SUM(D92:P92)</f>
        <v>2877057</v>
      </c>
      <c r="R92" s="19"/>
      <c r="S92" s="55">
        <f>S90*S91</f>
        <v>63218.5</v>
      </c>
      <c r="T92" s="56"/>
      <c r="U92" s="53">
        <f>U90*U91</f>
        <v>62894</v>
      </c>
      <c r="V92" s="54"/>
      <c r="W92" s="38"/>
      <c r="X92" s="39"/>
      <c r="Y92" s="19"/>
    </row>
  </sheetData>
  <mergeCells count="482">
    <mergeCell ref="B37:B43"/>
    <mergeCell ref="D40:E40"/>
    <mergeCell ref="F40:G40"/>
    <mergeCell ref="H40:I40"/>
    <mergeCell ref="D41:E41"/>
    <mergeCell ref="F41:G41"/>
    <mergeCell ref="H41:I41"/>
    <mergeCell ref="D38:E38"/>
    <mergeCell ref="F38:G38"/>
    <mergeCell ref="H38:I38"/>
    <mergeCell ref="D39:E39"/>
    <mergeCell ref="F39:G39"/>
    <mergeCell ref="H39:I39"/>
    <mergeCell ref="D37:E37"/>
    <mergeCell ref="F37:G37"/>
    <mergeCell ref="H37:I37"/>
    <mergeCell ref="H25:I25"/>
    <mergeCell ref="H26:I26"/>
    <mergeCell ref="H27:I27"/>
    <mergeCell ref="H28:I28"/>
    <mergeCell ref="H29:I29"/>
    <mergeCell ref="D23:E23"/>
    <mergeCell ref="D24:E24"/>
    <mergeCell ref="D28:E28"/>
    <mergeCell ref="D32:E32"/>
    <mergeCell ref="F32:G32"/>
    <mergeCell ref="H32:I32"/>
    <mergeCell ref="B9:B15"/>
    <mergeCell ref="A9:A15"/>
    <mergeCell ref="D1:I1"/>
    <mergeCell ref="D16:E16"/>
    <mergeCell ref="D17:E17"/>
    <mergeCell ref="D18:E18"/>
    <mergeCell ref="H16:I16"/>
    <mergeCell ref="H23:I23"/>
    <mergeCell ref="H24:I24"/>
    <mergeCell ref="D9:F9"/>
    <mergeCell ref="D10:F10"/>
    <mergeCell ref="D11:F11"/>
    <mergeCell ref="D12:F12"/>
    <mergeCell ref="D13:F13"/>
    <mergeCell ref="D14:F14"/>
    <mergeCell ref="D15:F15"/>
    <mergeCell ref="D19:E19"/>
    <mergeCell ref="A79:A85"/>
    <mergeCell ref="B79:B85"/>
    <mergeCell ref="A44:A50"/>
    <mergeCell ref="B44:B50"/>
    <mergeCell ref="A51:A57"/>
    <mergeCell ref="B51:B57"/>
    <mergeCell ref="A58:A64"/>
    <mergeCell ref="B58:B64"/>
    <mergeCell ref="H18:I18"/>
    <mergeCell ref="D20:E20"/>
    <mergeCell ref="D21:E21"/>
    <mergeCell ref="D22:E22"/>
    <mergeCell ref="D25:E25"/>
    <mergeCell ref="D26:E26"/>
    <mergeCell ref="D27:E27"/>
    <mergeCell ref="F20:G20"/>
    <mergeCell ref="F21:G21"/>
    <mergeCell ref="F23:G23"/>
    <mergeCell ref="F24:G24"/>
    <mergeCell ref="F25:G25"/>
    <mergeCell ref="F26:G26"/>
    <mergeCell ref="F27:G27"/>
    <mergeCell ref="F28:G28"/>
    <mergeCell ref="F29:G29"/>
    <mergeCell ref="J1:O1"/>
    <mergeCell ref="A16:A22"/>
    <mergeCell ref="B16:B22"/>
    <mergeCell ref="G9:I9"/>
    <mergeCell ref="G10:I10"/>
    <mergeCell ref="G11:I11"/>
    <mergeCell ref="G12:I12"/>
    <mergeCell ref="K51:N51"/>
    <mergeCell ref="A2:A8"/>
    <mergeCell ref="E2:H2"/>
    <mergeCell ref="B2:B8"/>
    <mergeCell ref="A23:A29"/>
    <mergeCell ref="B23:B29"/>
    <mergeCell ref="A30:A36"/>
    <mergeCell ref="B30:B36"/>
    <mergeCell ref="A37:A43"/>
    <mergeCell ref="G13:I13"/>
    <mergeCell ref="G14:I14"/>
    <mergeCell ref="G15:I15"/>
    <mergeCell ref="H19:I19"/>
    <mergeCell ref="H20:I20"/>
    <mergeCell ref="H21:I21"/>
    <mergeCell ref="H22:I22"/>
    <mergeCell ref="H17:I17"/>
    <mergeCell ref="A86:A92"/>
    <mergeCell ref="B86:B92"/>
    <mergeCell ref="A65:A71"/>
    <mergeCell ref="B65:B71"/>
    <mergeCell ref="F16:G16"/>
    <mergeCell ref="F17:G17"/>
    <mergeCell ref="F18:G18"/>
    <mergeCell ref="F19:G19"/>
    <mergeCell ref="A72:A78"/>
    <mergeCell ref="B72:B78"/>
    <mergeCell ref="F22:G22"/>
    <mergeCell ref="D29:E29"/>
    <mergeCell ref="F33:G33"/>
    <mergeCell ref="D45:E45"/>
    <mergeCell ref="F45:G45"/>
    <mergeCell ref="D48:E48"/>
    <mergeCell ref="F48:G48"/>
    <mergeCell ref="D52:E52"/>
    <mergeCell ref="F52:G52"/>
    <mergeCell ref="D56:E56"/>
    <mergeCell ref="F56:G56"/>
    <mergeCell ref="D60:E60"/>
    <mergeCell ref="F60:G60"/>
    <mergeCell ref="D64:E64"/>
    <mergeCell ref="H33:I33"/>
    <mergeCell ref="D30:E30"/>
    <mergeCell ref="F30:G30"/>
    <mergeCell ref="H30:I30"/>
    <mergeCell ref="D31:E31"/>
    <mergeCell ref="F31:G31"/>
    <mergeCell ref="H31:I31"/>
    <mergeCell ref="D36:E36"/>
    <mergeCell ref="F36:G36"/>
    <mergeCell ref="H36:I36"/>
    <mergeCell ref="D34:E34"/>
    <mergeCell ref="F34:G34"/>
    <mergeCell ref="H34:I34"/>
    <mergeCell ref="D35:E35"/>
    <mergeCell ref="F35:G35"/>
    <mergeCell ref="H35:I35"/>
    <mergeCell ref="D33:E33"/>
    <mergeCell ref="H45:I45"/>
    <mergeCell ref="D42:E42"/>
    <mergeCell ref="F42:G42"/>
    <mergeCell ref="H42:I42"/>
    <mergeCell ref="D43:E43"/>
    <mergeCell ref="F43:G43"/>
    <mergeCell ref="H43:I43"/>
    <mergeCell ref="D44:E44"/>
    <mergeCell ref="F44:G44"/>
    <mergeCell ref="H44:I44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H52:I52"/>
    <mergeCell ref="D53:E53"/>
    <mergeCell ref="F53:G53"/>
    <mergeCell ref="H53:I53"/>
    <mergeCell ref="D50:E50"/>
    <mergeCell ref="F50:G50"/>
    <mergeCell ref="H50:I50"/>
    <mergeCell ref="D51:E51"/>
    <mergeCell ref="F51:G51"/>
    <mergeCell ref="H51:I51"/>
    <mergeCell ref="H56:I56"/>
    <mergeCell ref="D57:E57"/>
    <mergeCell ref="F57:G57"/>
    <mergeCell ref="H57:I57"/>
    <mergeCell ref="D54:E54"/>
    <mergeCell ref="F54:G54"/>
    <mergeCell ref="H54:I54"/>
    <mergeCell ref="D55:E55"/>
    <mergeCell ref="F55:G55"/>
    <mergeCell ref="H55:I55"/>
    <mergeCell ref="H60:I60"/>
    <mergeCell ref="D61:E61"/>
    <mergeCell ref="F61:G61"/>
    <mergeCell ref="H61:I61"/>
    <mergeCell ref="D58:E58"/>
    <mergeCell ref="F58:G58"/>
    <mergeCell ref="H58:I58"/>
    <mergeCell ref="D59:E59"/>
    <mergeCell ref="F59:G59"/>
    <mergeCell ref="H59:I59"/>
    <mergeCell ref="F64:G64"/>
    <mergeCell ref="H64:I64"/>
    <mergeCell ref="D65:E65"/>
    <mergeCell ref="F65:G65"/>
    <mergeCell ref="H65:I65"/>
    <mergeCell ref="D62:E62"/>
    <mergeCell ref="F62:G62"/>
    <mergeCell ref="H62:I62"/>
    <mergeCell ref="D63:E63"/>
    <mergeCell ref="F63:G63"/>
    <mergeCell ref="H63:I63"/>
    <mergeCell ref="D68:E68"/>
    <mergeCell ref="F68:G68"/>
    <mergeCell ref="H68:I68"/>
    <mergeCell ref="D69:E69"/>
    <mergeCell ref="F69:G69"/>
    <mergeCell ref="H69:I69"/>
    <mergeCell ref="D66:E66"/>
    <mergeCell ref="F66:G66"/>
    <mergeCell ref="H66:I66"/>
    <mergeCell ref="D67:E67"/>
    <mergeCell ref="F67:G67"/>
    <mergeCell ref="H67:I67"/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D76:E76"/>
    <mergeCell ref="F76:G76"/>
    <mergeCell ref="H76:I76"/>
    <mergeCell ref="D77:E77"/>
    <mergeCell ref="F77:G77"/>
    <mergeCell ref="H77:I77"/>
    <mergeCell ref="D74:E74"/>
    <mergeCell ref="F74:G74"/>
    <mergeCell ref="H74:I74"/>
    <mergeCell ref="D75:E75"/>
    <mergeCell ref="F75:G75"/>
    <mergeCell ref="H75:I75"/>
    <mergeCell ref="D80:E80"/>
    <mergeCell ref="F80:G80"/>
    <mergeCell ref="H80:I80"/>
    <mergeCell ref="D81:E81"/>
    <mergeCell ref="F81:G81"/>
    <mergeCell ref="H81:I81"/>
    <mergeCell ref="D78:E78"/>
    <mergeCell ref="F78:G78"/>
    <mergeCell ref="H78:I78"/>
    <mergeCell ref="D79:E79"/>
    <mergeCell ref="F79:G79"/>
    <mergeCell ref="H79:I79"/>
    <mergeCell ref="D84:E84"/>
    <mergeCell ref="F84:G84"/>
    <mergeCell ref="H84:I84"/>
    <mergeCell ref="D85:E85"/>
    <mergeCell ref="F85:G85"/>
    <mergeCell ref="H85:I85"/>
    <mergeCell ref="D82:E82"/>
    <mergeCell ref="F82:G82"/>
    <mergeCell ref="H82:I82"/>
    <mergeCell ref="D83:E83"/>
    <mergeCell ref="F83:G83"/>
    <mergeCell ref="H83:I83"/>
    <mergeCell ref="D88:E88"/>
    <mergeCell ref="F88:G88"/>
    <mergeCell ref="H88:I88"/>
    <mergeCell ref="D89:E89"/>
    <mergeCell ref="F89:G89"/>
    <mergeCell ref="H89:I89"/>
    <mergeCell ref="D86:E86"/>
    <mergeCell ref="F86:G86"/>
    <mergeCell ref="H86:I86"/>
    <mergeCell ref="D87:E87"/>
    <mergeCell ref="F87:G87"/>
    <mergeCell ref="H87:I87"/>
    <mergeCell ref="D92:E92"/>
    <mergeCell ref="F92:G92"/>
    <mergeCell ref="H92:I92"/>
    <mergeCell ref="D90:E90"/>
    <mergeCell ref="F90:G90"/>
    <mergeCell ref="H90:I90"/>
    <mergeCell ref="D91:E91"/>
    <mergeCell ref="F91:G91"/>
    <mergeCell ref="H91:I91"/>
    <mergeCell ref="J60:K60"/>
    <mergeCell ref="L60:M60"/>
    <mergeCell ref="N60:O60"/>
    <mergeCell ref="J61:K61"/>
    <mergeCell ref="L61:M61"/>
    <mergeCell ref="N61:O61"/>
    <mergeCell ref="J58:K58"/>
    <mergeCell ref="L58:M58"/>
    <mergeCell ref="N58:O58"/>
    <mergeCell ref="J59:K59"/>
    <mergeCell ref="L59:M59"/>
    <mergeCell ref="N59:O59"/>
    <mergeCell ref="J64:K64"/>
    <mergeCell ref="L64:M64"/>
    <mergeCell ref="N64:O64"/>
    <mergeCell ref="J65:K65"/>
    <mergeCell ref="L65:M65"/>
    <mergeCell ref="N65:O65"/>
    <mergeCell ref="J62:K62"/>
    <mergeCell ref="L62:M62"/>
    <mergeCell ref="N62:O62"/>
    <mergeCell ref="J63:K63"/>
    <mergeCell ref="L63:M63"/>
    <mergeCell ref="N63:O63"/>
    <mergeCell ref="J68:K68"/>
    <mergeCell ref="L68:M68"/>
    <mergeCell ref="N68:O68"/>
    <mergeCell ref="J69:K69"/>
    <mergeCell ref="L69:M69"/>
    <mergeCell ref="N69:O69"/>
    <mergeCell ref="J66:K66"/>
    <mergeCell ref="L66:M66"/>
    <mergeCell ref="N66:O66"/>
    <mergeCell ref="J67:K67"/>
    <mergeCell ref="L67:M67"/>
    <mergeCell ref="N67:O67"/>
    <mergeCell ref="J72:K72"/>
    <mergeCell ref="L72:M72"/>
    <mergeCell ref="N72:O72"/>
    <mergeCell ref="J73:K73"/>
    <mergeCell ref="L73:M73"/>
    <mergeCell ref="N73:O73"/>
    <mergeCell ref="J70:K70"/>
    <mergeCell ref="L70:M70"/>
    <mergeCell ref="N70:O70"/>
    <mergeCell ref="J71:K71"/>
    <mergeCell ref="L71:M71"/>
    <mergeCell ref="N71:O71"/>
    <mergeCell ref="J76:K76"/>
    <mergeCell ref="L76:M76"/>
    <mergeCell ref="N76:O76"/>
    <mergeCell ref="J77:K77"/>
    <mergeCell ref="L77:M77"/>
    <mergeCell ref="N77:O77"/>
    <mergeCell ref="J74:K74"/>
    <mergeCell ref="L74:M74"/>
    <mergeCell ref="N74:O74"/>
    <mergeCell ref="J75:K75"/>
    <mergeCell ref="L75:M75"/>
    <mergeCell ref="N75:O75"/>
    <mergeCell ref="J80:K80"/>
    <mergeCell ref="L80:M80"/>
    <mergeCell ref="N80:O80"/>
    <mergeCell ref="J81:K81"/>
    <mergeCell ref="L81:M81"/>
    <mergeCell ref="N81:O81"/>
    <mergeCell ref="J78:K78"/>
    <mergeCell ref="L78:M78"/>
    <mergeCell ref="N78:O78"/>
    <mergeCell ref="J79:K79"/>
    <mergeCell ref="L79:M79"/>
    <mergeCell ref="N79:O79"/>
    <mergeCell ref="L84:M84"/>
    <mergeCell ref="J85:K85"/>
    <mergeCell ref="L85:M85"/>
    <mergeCell ref="N85:O85"/>
    <mergeCell ref="J82:K82"/>
    <mergeCell ref="L82:M82"/>
    <mergeCell ref="N82:O82"/>
    <mergeCell ref="J83:K83"/>
    <mergeCell ref="L83:M83"/>
    <mergeCell ref="N83:O83"/>
    <mergeCell ref="N84:O84"/>
    <mergeCell ref="J47:O50"/>
    <mergeCell ref="J92:K92"/>
    <mergeCell ref="L92:M92"/>
    <mergeCell ref="N92:O92"/>
    <mergeCell ref="J90:K90"/>
    <mergeCell ref="L90:M90"/>
    <mergeCell ref="N90:O90"/>
    <mergeCell ref="J91:K91"/>
    <mergeCell ref="L91:M91"/>
    <mergeCell ref="N91:O91"/>
    <mergeCell ref="J88:K88"/>
    <mergeCell ref="L88:M88"/>
    <mergeCell ref="N88:O88"/>
    <mergeCell ref="J89:K89"/>
    <mergeCell ref="L89:M89"/>
    <mergeCell ref="N89:O89"/>
    <mergeCell ref="J86:K86"/>
    <mergeCell ref="L86:M86"/>
    <mergeCell ref="N86:O86"/>
    <mergeCell ref="J87:K87"/>
    <mergeCell ref="L87:M87"/>
    <mergeCell ref="L54:M54"/>
    <mergeCell ref="N87:O87"/>
    <mergeCell ref="J84:K84"/>
    <mergeCell ref="S58:T58"/>
    <mergeCell ref="U58:V58"/>
    <mergeCell ref="W58:X58"/>
    <mergeCell ref="W78:X78"/>
    <mergeCell ref="W79:X79"/>
    <mergeCell ref="W80:X80"/>
    <mergeCell ref="W59:X59"/>
    <mergeCell ref="S60:T60"/>
    <mergeCell ref="U60:V60"/>
    <mergeCell ref="W60:X60"/>
    <mergeCell ref="S61:T61"/>
    <mergeCell ref="U61:V61"/>
    <mergeCell ref="W61:X61"/>
    <mergeCell ref="S62:T62"/>
    <mergeCell ref="U62:V62"/>
    <mergeCell ref="W62:X62"/>
    <mergeCell ref="W63:X63"/>
    <mergeCell ref="S64:T64"/>
    <mergeCell ref="U64:V64"/>
    <mergeCell ref="W64:X64"/>
    <mergeCell ref="S59:T59"/>
    <mergeCell ref="U59:V59"/>
    <mergeCell ref="S63:T63"/>
    <mergeCell ref="U63:V63"/>
    <mergeCell ref="W65:X65"/>
    <mergeCell ref="S66:T66"/>
    <mergeCell ref="U66:V66"/>
    <mergeCell ref="W66:X66"/>
    <mergeCell ref="W67:X67"/>
    <mergeCell ref="S68:T68"/>
    <mergeCell ref="U68:V68"/>
    <mergeCell ref="W68:X68"/>
    <mergeCell ref="S69:T69"/>
    <mergeCell ref="U69:V69"/>
    <mergeCell ref="W69:X69"/>
    <mergeCell ref="S67:T67"/>
    <mergeCell ref="U67:V67"/>
    <mergeCell ref="S65:T65"/>
    <mergeCell ref="U65:V65"/>
    <mergeCell ref="W70:X70"/>
    <mergeCell ref="W71:X71"/>
    <mergeCell ref="S72:T72"/>
    <mergeCell ref="U72:V72"/>
    <mergeCell ref="W72:X72"/>
    <mergeCell ref="S73:T73"/>
    <mergeCell ref="U73:V73"/>
    <mergeCell ref="W73:X73"/>
    <mergeCell ref="S74:T74"/>
    <mergeCell ref="U74:V74"/>
    <mergeCell ref="W74:X74"/>
    <mergeCell ref="S71:T71"/>
    <mergeCell ref="U71:V71"/>
    <mergeCell ref="S70:T70"/>
    <mergeCell ref="U70:V70"/>
    <mergeCell ref="W81:X81"/>
    <mergeCell ref="S82:T82"/>
    <mergeCell ref="U82:V82"/>
    <mergeCell ref="W82:X82"/>
    <mergeCell ref="S83:T83"/>
    <mergeCell ref="U83:V83"/>
    <mergeCell ref="W83:X83"/>
    <mergeCell ref="W75:X75"/>
    <mergeCell ref="S76:T76"/>
    <mergeCell ref="U76:V76"/>
    <mergeCell ref="W76:X76"/>
    <mergeCell ref="S77:T77"/>
    <mergeCell ref="U77:V77"/>
    <mergeCell ref="W77:X77"/>
    <mergeCell ref="S78:T78"/>
    <mergeCell ref="U78:V78"/>
    <mergeCell ref="S79:T79"/>
    <mergeCell ref="U79:V79"/>
    <mergeCell ref="S80:T80"/>
    <mergeCell ref="U80:V80"/>
    <mergeCell ref="S75:T75"/>
    <mergeCell ref="U75:V75"/>
    <mergeCell ref="T51:W51"/>
    <mergeCell ref="S47:X50"/>
    <mergeCell ref="S84:T84"/>
    <mergeCell ref="U84:V84"/>
    <mergeCell ref="W84:X84"/>
    <mergeCell ref="S85:T85"/>
    <mergeCell ref="U85:V85"/>
    <mergeCell ref="W85:X85"/>
    <mergeCell ref="U92:V92"/>
    <mergeCell ref="S92:T92"/>
    <mergeCell ref="U91:V91"/>
    <mergeCell ref="S91:T91"/>
    <mergeCell ref="U90:V90"/>
    <mergeCell ref="S90:T90"/>
    <mergeCell ref="U89:V89"/>
    <mergeCell ref="S89:T89"/>
    <mergeCell ref="U88:V88"/>
    <mergeCell ref="S88:T88"/>
    <mergeCell ref="U87:V87"/>
    <mergeCell ref="S87:T87"/>
    <mergeCell ref="U86:V86"/>
    <mergeCell ref="S86:T86"/>
    <mergeCell ref="S81:T81"/>
    <mergeCell ref="U81:V81"/>
  </mergeCells>
  <pageMargins left="0.23622047244094491" right="0.23622047244094491" top="0.74803149606299213" bottom="0.74803149606299213" header="0.31496062992125984" footer="0.31496062992125984"/>
  <pageSetup scale="36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workbookViewId="0">
      <selection activeCell="D21" sqref="D21"/>
    </sheetView>
  </sheetViews>
  <sheetFormatPr defaultRowHeight="15" x14ac:dyDescent="0.25"/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E3" s="2" t="s">
        <v>28</v>
      </c>
      <c r="F3" s="2"/>
      <c r="G3" s="2" t="s">
        <v>27</v>
      </c>
      <c r="H3" s="2"/>
    </row>
    <row r="4" spans="1:20" x14ac:dyDescent="0.25">
      <c r="E4" s="2" t="s">
        <v>30</v>
      </c>
      <c r="F4" s="2" t="s">
        <v>31</v>
      </c>
      <c r="G4" s="2" t="s">
        <v>30</v>
      </c>
      <c r="H4" s="2" t="s">
        <v>31</v>
      </c>
    </row>
    <row r="5" spans="1:20" x14ac:dyDescent="0.25">
      <c r="D5" t="s">
        <v>29</v>
      </c>
      <c r="E5" s="2"/>
      <c r="F5" s="2"/>
      <c r="G5" s="2">
        <v>28.11</v>
      </c>
      <c r="H5" s="2"/>
    </row>
    <row r="6" spans="1:20" x14ac:dyDescent="0.25">
      <c r="D6" t="s">
        <v>0</v>
      </c>
      <c r="E6" s="2">
        <v>345.57</v>
      </c>
      <c r="F6" s="2"/>
      <c r="G6" s="3">
        <v>417.2</v>
      </c>
      <c r="H6" s="2"/>
    </row>
    <row r="7" spans="1:20" x14ac:dyDescent="0.25">
      <c r="D7" t="s">
        <v>2</v>
      </c>
      <c r="E7" s="3">
        <v>347.1</v>
      </c>
      <c r="F7" s="2"/>
      <c r="G7" s="3">
        <v>417.2</v>
      </c>
      <c r="H7" s="2"/>
    </row>
    <row r="8" spans="1:20" x14ac:dyDescent="0.25">
      <c r="D8" t="s">
        <v>1</v>
      </c>
      <c r="E8" s="2">
        <v>347.32</v>
      </c>
      <c r="F8" s="2"/>
      <c r="G8" s="3">
        <v>417.2</v>
      </c>
      <c r="H8" s="2"/>
    </row>
    <row r="9" spans="1:20" x14ac:dyDescent="0.25">
      <c r="D9" t="s">
        <v>5</v>
      </c>
      <c r="E9" s="2">
        <v>346.89</v>
      </c>
      <c r="F9" s="2"/>
      <c r="G9" s="3">
        <v>417.2</v>
      </c>
      <c r="H9" s="2"/>
    </row>
    <row r="10" spans="1:20" x14ac:dyDescent="0.25">
      <c r="D10" t="s">
        <v>4</v>
      </c>
      <c r="E10" s="2">
        <v>347.35</v>
      </c>
      <c r="F10" s="2"/>
      <c r="G10" s="3">
        <v>417.2</v>
      </c>
      <c r="H10" s="2"/>
    </row>
    <row r="11" spans="1:20" x14ac:dyDescent="0.25">
      <c r="D11" t="s">
        <v>3</v>
      </c>
      <c r="E11" s="2">
        <v>347.35</v>
      </c>
      <c r="F11" s="2"/>
      <c r="G11" s="3">
        <v>417.2</v>
      </c>
      <c r="H11" s="2"/>
    </row>
    <row r="12" spans="1:20" x14ac:dyDescent="0.25">
      <c r="D12" t="s">
        <v>32</v>
      </c>
      <c r="E12" s="2">
        <v>328.36</v>
      </c>
      <c r="F12" s="2">
        <v>189.23</v>
      </c>
      <c r="G12" s="2">
        <v>403.04</v>
      </c>
      <c r="H12" s="2">
        <v>224.5</v>
      </c>
    </row>
    <row r="13" spans="1:20" x14ac:dyDescent="0.25">
      <c r="D13" t="s">
        <v>7</v>
      </c>
      <c r="E13" s="2">
        <v>333.21</v>
      </c>
      <c r="F13" s="2">
        <v>353.91</v>
      </c>
      <c r="G13" s="2">
        <v>402.39</v>
      </c>
      <c r="H13" s="2">
        <v>419.49</v>
      </c>
    </row>
    <row r="14" spans="1:20" x14ac:dyDescent="0.25">
      <c r="D14" t="s">
        <v>8</v>
      </c>
      <c r="E14" s="2">
        <v>334.11</v>
      </c>
      <c r="F14" s="2">
        <v>353.91</v>
      </c>
      <c r="G14" s="2">
        <v>402.39</v>
      </c>
      <c r="H14" s="2">
        <v>419.49</v>
      </c>
    </row>
    <row r="15" spans="1:20" x14ac:dyDescent="0.25">
      <c r="D15" t="s">
        <v>9</v>
      </c>
      <c r="E15" s="2">
        <v>334.11</v>
      </c>
      <c r="F15" s="2">
        <v>353.91</v>
      </c>
      <c r="G15" s="2">
        <v>402.39</v>
      </c>
      <c r="H15" s="2">
        <v>419.49</v>
      </c>
    </row>
    <row r="16" spans="1:20" x14ac:dyDescent="0.25">
      <c r="D16" t="s">
        <v>10</v>
      </c>
      <c r="E16" s="2">
        <v>334.11</v>
      </c>
      <c r="F16" s="2">
        <v>353.91</v>
      </c>
      <c r="G16" s="2">
        <v>402.39</v>
      </c>
      <c r="H16" s="2">
        <v>419.49</v>
      </c>
    </row>
    <row r="17" spans="4:8" x14ac:dyDescent="0.25">
      <c r="D17" t="s">
        <v>11</v>
      </c>
      <c r="E17" s="2">
        <v>334.61</v>
      </c>
      <c r="F17" s="2">
        <v>354.32</v>
      </c>
      <c r="G17" s="2">
        <v>403.02</v>
      </c>
      <c r="H17" s="2">
        <v>419.98</v>
      </c>
    </row>
    <row r="18" spans="4:8" x14ac:dyDescent="0.25">
      <c r="D18" t="s">
        <v>12</v>
      </c>
      <c r="E18" s="2">
        <v>298.98</v>
      </c>
      <c r="F18" s="2">
        <v>292.63</v>
      </c>
      <c r="G18" s="2">
        <v>357.82</v>
      </c>
      <c r="H18" s="2">
        <v>347.26</v>
      </c>
    </row>
    <row r="19" spans="4:8" x14ac:dyDescent="0.25">
      <c r="E19" s="4">
        <f>SUM(E5:E18)</f>
        <v>4379.0700000000006</v>
      </c>
      <c r="F19" s="4">
        <f>SUM(F12:F18)</f>
        <v>2251.8200000000002</v>
      </c>
      <c r="G19" s="4">
        <f>SUM(G5:G18)</f>
        <v>5304.75</v>
      </c>
      <c r="H19" s="4">
        <f>SUM(H12:H18)</f>
        <v>2669.7</v>
      </c>
    </row>
    <row r="21" spans="4:8" x14ac:dyDescent="0.25">
      <c r="F21">
        <f>E19+F19</f>
        <v>6630.8900000000012</v>
      </c>
      <c r="H21">
        <f>G19+H19</f>
        <v>7974.45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Hotel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2021-11-19T17:42:06Z</dcterms:modified>
</cp:coreProperties>
</file>